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archivo\Archivos\Usuarios\Edgar Araos\Informe Anual correcto 2019\formato 2 correcto\"/>
    </mc:Choice>
  </mc:AlternateContent>
  <xr:revisionPtr revIDLastSave="0" documentId="13_ncr:1_{BA65AE76-4BE7-4930-AEB2-B5D5ED5E78B5}" xr6:coauthVersionLast="45" xr6:coauthVersionMax="45" xr10:uidLastSave="{00000000-0000-0000-0000-000000000000}"/>
  <bookViews>
    <workbookView xWindow="-120" yWindow="480" windowWidth="20730" windowHeight="11160" xr2:uid="{00000000-000D-0000-FFFF-FFFF00000000}"/>
  </bookViews>
  <sheets>
    <sheet name="IP" sheetId="177" r:id="rId1"/>
    <sheet name="Hoja1" sheetId="204" r:id="rId2"/>
    <sheet name="D Req" sheetId="7" state="hidden" r:id="rId3"/>
    <sheet name="Hoja2" sheetId="206" r:id="rId4"/>
  </sheets>
  <definedNames>
    <definedName name="_xlnm._FilterDatabase" localSheetId="0" hidden="1">IP!#REF!</definedName>
    <definedName name="_GoBack" localSheetId="0">IP!#REF!</definedName>
    <definedName name="_xlnm.Print_Area" localSheetId="0">IP!$A$1:$H$62</definedName>
    <definedName name="fecha1" localSheetId="2">'D Req'!$F$22</definedName>
    <definedName name="fecha2" localSheetId="2">'D Req'!$G$22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04" l="1"/>
  <c r="B9" i="204"/>
  <c r="D9" i="204" s="1"/>
  <c r="F14" i="7"/>
  <c r="A14" i="7"/>
  <c r="L17" i="7"/>
  <c r="K17" i="7"/>
  <c r="J17" i="7"/>
  <c r="I17" i="7"/>
  <c r="H17" i="7"/>
  <c r="G17" i="7"/>
  <c r="F17" i="7"/>
  <c r="E17" i="7"/>
  <c r="D17" i="7"/>
  <c r="C17" i="7"/>
  <c r="B17" i="7"/>
  <c r="A17" i="7"/>
  <c r="L14" i="7"/>
  <c r="K14" i="7"/>
  <c r="J14" i="7"/>
  <c r="I14" i="7"/>
  <c r="H14" i="7"/>
  <c r="G14" i="7"/>
  <c r="E14" i="7"/>
  <c r="D14" i="7"/>
  <c r="C14" i="7"/>
  <c r="B14" i="7"/>
  <c r="L11" i="7"/>
  <c r="K11" i="7"/>
  <c r="J11" i="7"/>
  <c r="I11" i="7"/>
  <c r="H11" i="7"/>
  <c r="G11" i="7"/>
  <c r="F11" i="7"/>
  <c r="E11" i="7"/>
  <c r="D11" i="7"/>
  <c r="C11" i="7"/>
  <c r="B11" i="7"/>
  <c r="A11" i="7"/>
  <c r="K6" i="7"/>
  <c r="J6" i="7"/>
  <c r="I6" i="7"/>
  <c r="H6" i="7"/>
  <c r="G6" i="7"/>
  <c r="F6" i="7"/>
  <c r="E6" i="7"/>
  <c r="D6" i="7"/>
  <c r="L3" i="7"/>
  <c r="K3" i="7"/>
  <c r="J3" i="7"/>
  <c r="I3" i="7"/>
  <c r="H3" i="7"/>
  <c r="G3" i="7"/>
  <c r="F3" i="7"/>
  <c r="E3" i="7"/>
  <c r="D3" i="7"/>
  <c r="C3" i="7"/>
  <c r="C6" i="7"/>
  <c r="B6" i="7"/>
  <c r="B3" i="7"/>
  <c r="A3" i="7"/>
  <c r="A6" i="7"/>
</calcChain>
</file>

<file path=xl/sharedStrings.xml><?xml version="1.0" encoding="utf-8"?>
<sst xmlns="http://schemas.openxmlformats.org/spreadsheetml/2006/main" count="371" uniqueCount="249">
  <si>
    <t>SESA</t>
  </si>
  <si>
    <t>PGJ</t>
  </si>
  <si>
    <t>INIRA</t>
  </si>
  <si>
    <t>UTAIPPE</t>
  </si>
  <si>
    <t>SEGOB</t>
  </si>
  <si>
    <t>LOS SESA</t>
  </si>
  <si>
    <t>IPAE</t>
  </si>
  <si>
    <t>LOS SEQ</t>
  </si>
  <si>
    <t>ENTIDADES</t>
  </si>
  <si>
    <t>CAPA</t>
  </si>
  <si>
    <t>SSP</t>
  </si>
  <si>
    <t>SQCS</t>
  </si>
  <si>
    <t>SINTRA</t>
  </si>
  <si>
    <t>DIF</t>
  </si>
  <si>
    <t>U. DEL CARIBE</t>
  </si>
  <si>
    <t>COJUDEQ</t>
  </si>
  <si>
    <t>STyPS</t>
  </si>
  <si>
    <t>CONALEP</t>
  </si>
  <si>
    <t>sexo</t>
  </si>
  <si>
    <t>SEDE</t>
  </si>
  <si>
    <t>VOCERO</t>
  </si>
  <si>
    <t>APIQROO</t>
  </si>
  <si>
    <t>COBAQROO</t>
  </si>
  <si>
    <t>O.M.</t>
  </si>
  <si>
    <t xml:space="preserve">UQROO </t>
  </si>
  <si>
    <t>IQM</t>
  </si>
  <si>
    <t>SEDU</t>
  </si>
  <si>
    <t>SEMA</t>
  </si>
  <si>
    <t>UTC</t>
  </si>
  <si>
    <t>SETEC</t>
  </si>
  <si>
    <t>DEPENDENCIAS</t>
  </si>
  <si>
    <t>EVA</t>
  </si>
  <si>
    <t>ICAT</t>
  </si>
  <si>
    <t>ICEEQROO</t>
  </si>
  <si>
    <t>ITSFCP</t>
  </si>
  <si>
    <t>COQCYT</t>
  </si>
  <si>
    <t>IDEFIN</t>
  </si>
  <si>
    <t>s. particular</t>
  </si>
  <si>
    <t>VIP</t>
  </si>
  <si>
    <t>CECYTE</t>
  </si>
  <si>
    <t>F</t>
  </si>
  <si>
    <t>FPTS</t>
  </si>
  <si>
    <t>OVC</t>
  </si>
  <si>
    <t>FPTOPB</t>
  </si>
  <si>
    <t>UTCH</t>
  </si>
  <si>
    <t>UTRM</t>
  </si>
  <si>
    <t>UPQROO</t>
  </si>
  <si>
    <t>PPA</t>
  </si>
  <si>
    <t>HIDROPONIA</t>
  </si>
  <si>
    <t>CONSEJERIA</t>
  </si>
  <si>
    <t>UPB</t>
  </si>
  <si>
    <t>UIMQROO</t>
  </si>
  <si>
    <t>SGP</t>
  </si>
  <si>
    <t>SEDESI</t>
  </si>
  <si>
    <t>SEFIPLAN</t>
  </si>
  <si>
    <t>SEDUVI</t>
  </si>
  <si>
    <t>SEDETUR</t>
  </si>
  <si>
    <t>SEYC</t>
  </si>
  <si>
    <t>SEDARU</t>
  </si>
  <si>
    <t>IFEQROO</t>
  </si>
  <si>
    <t>MINUTOS</t>
  </si>
  <si>
    <t>SOL INGRESADAS</t>
  </si>
  <si>
    <t>TOTAL</t>
  </si>
  <si>
    <t>ENERO</t>
  </si>
  <si>
    <t>FEBRERO</t>
  </si>
  <si>
    <t>MARZO</t>
  </si>
  <si>
    <t>ABRIL</t>
  </si>
  <si>
    <t>MAYO</t>
  </si>
  <si>
    <t>JUNIO</t>
  </si>
  <si>
    <t>Infomex</t>
  </si>
  <si>
    <t>Datos Solicitante</t>
  </si>
  <si>
    <t>Nombre</t>
  </si>
  <si>
    <t>M</t>
  </si>
  <si>
    <t>MODALIDAD</t>
  </si>
  <si>
    <t>00057919</t>
  </si>
  <si>
    <t>catalinarosaleslopez</t>
  </si>
  <si>
    <t>Informe con fundamento Jurídico y de manera detallada para el caso de los municipios de:
a) Solidaridad: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4.¿cómo se resuelve operativamente para la autoridad administrativa el conflicto entre ordenamientos, (el Reglamento Municipal Vs la Ley? ¿Opera el general sobre el particular? ¿opera la regla de derecho administrativo y el particular o específico subsume al general?
(Nota las contralorías y jurídicos de los municipios que no sean el enunciado en el inciso no deberán responder a la información por no ser de su esfera competencial, no así los Tribunales y entidades estatales.
b) Cozumel: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C) Tulum: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 Benito Juárez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e) Othón P Blanco: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Documentación anexa:
Medio en que solicitó la información: Electrónico a través del sistema de solicitudes de</t>
  </si>
  <si>
    <t>00064319</t>
  </si>
  <si>
    <t>alonsocamacho</t>
  </si>
  <si>
    <t>Debido a que la Sedena informó en respuesta a una solicitud de información que de acuerdo a las
cláusulas del convenio de colaboración firmado entre el Gobierno de Quintana Roo y Sedena el 26 de octubre de 2017 para la construcción de las instalaciones para una brigada de policía militar en el municipio de Isla Mujeres (por un monto de 600,000,000.00) la que otorgó los recursos fue el Gobierno de Quintana Roo, y por ende es la encargada de la información respecto a la obra, solicito al Gobierno de Quintana Roo que dé respuesta a lo siguiente sobre la mencionada obra: 1.-Que se me brinde el oficio mediante el cual la Sedena le informó al Estado sobre el inicio de los trabajos. 2.-Que se me brinde el oficio mediante el cual la Sedena le informó al Estado sobre la terminación de los trabajos. 3.-Que se me entregue los documentos (jurídicos, administrativos, contables, financieros, documentales, presupuestarios, etc) mediante los cuales la Sedena realizó la comprobación de gastos al Estado. Es decir, el registro que se tenga de cualquier oficio o documento que permita acreditar y demostrar el correcto destino, origen, aplicación, erogación de los recursos.
4.-Solicito los oficios y/o escritos elaborados por el supervisor, enlace y/o residente de obra asignado por el Estado (el encargado de la vigilancia y revisión de los trabajos) que haya levantado durante el proceso de realización de la obra y remitidos al Estado, donde se le informa al Estado sobre el proceso de la obra y los pormenores suscitados en el transcurso de la misma. 5.-Solicito una versión pública del acta circunstanciada donde consta el estado en que se encuentra la obra al momento de su entrega al Estado o del acta administrativa que se haya levantado durante la entrega de la obra por parte de Sedena al Estado donde se hace
constar que la obra realizada por la SEDENA ha sido entregada de manera oficial.
6.-En caso de que durante la verificación de la obra (previo a su entrega), el Estado haya observado alguna deficiencia en la
terminación de la misma o determina que ésta no ha sido realizada de acuerdo con los requerimientos o especificaciones del convenio
y sus anexos, favor de proporcionar el documento donde se haya solicitado a la Sedena la corrección o reparación desperfecto antes
de su entrega oficial al Estado.
7.- Quiero saber si después de terminada la obra realizada por la Sedena y después del acto de entrega-recepción de la obra se han
encontrado vicios ocultos, fallas, defectos o desperfectos y de qué tipo (detallando cada uno de los desperfectos).
8.-En caso de que se hayan encontrado vicios ocultos, fallas o desperfectos en las obras, quiero saber si estos han sido informados a
la SEDENA para que proceda a la reparación de los mismos y si ésta ha procedido a subsanarlos.
9.- En caso de que se hayan encontrado vicios ocultos, fallas o desperfectos en las obras, quiero saber si estos fueron originados con
motivo de productos o servicios que hayan sido proporcionados por terceros contratados por la Sedena.
10.-En caso de que se cuente con algún documento donde el Estado solicita hacer valer la garantía de la obra a la Sedena sobre los
desperfectos, vicios ocultos o fallas encontradas en la misma, favor de proporcionar dicho documento.
Documentación anexa:
Medio en</t>
  </si>
  <si>
    <t>00106819</t>
  </si>
  <si>
    <t>XCALET CORTEZ</t>
  </si>
  <si>
    <t xml:space="preserve">“1. NUMERO DE PLAZAS OCUPADAS POR LA CIUDADANA PAOLA KARENIA MARÍA DEL CARMENPASTRANA SÁNCHEZ, COMO SERVIDORA PUBLICA DEL GOBIERNO DEL ESTADO DE QUINTANA ROO.
2. INFORMACIÓN CURRICULAR
3. EXPERIENCIA LABORAL CUATRO ÚLTIMOS EMPLEOS” (Sic). 
</t>
  </si>
  <si>
    <t>00128119</t>
  </si>
  <si>
    <t>Sergio Monroy Aguilar</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</si>
  <si>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por la Comisión Académica Permanente del H. Consejo Universitario, por las Comisiones Dictaminadoras de las divisiones y unidades académicas de la Universidad, así como todos los Jurados Calificadores de los Departamentos de las Divisiones y Unidades académicas de la Universidad de Quintana Roo.
b) Informe la cantidad de profesores investigadores de tiempo completo de la Universidad de Quintana Roo que fueron evaluados en el periodo 2018.
c) La cantidad de profesores investigadores que aprobaron y reprobaron el examen la evaluación respectiva.
d) Los criterios estandarizados que se tomaron en cuenta para obtener los resultados de dichas evaluaciones.
e) En el caso de profesores reprobados, las razones específicas que motivaron la calificación correspondiente.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</si>
  <si>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Personal</t>
  </si>
  <si>
    <t>00128219</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</si>
  <si>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la Comisión Dictaminadora de la División de Ciencias Sociales y Económico Administrativas; así como de la Comisión Académica Permanente del H. Consejo Universitario; todas de la Universidad de Quintana Roo.
b) Informe la cantidad de profesores investigadores de tiempo completo de la División de Ciencias Sociales y Económico-Administrativas de la Universidad de Quintana Roo que fueron evaluados en el periodo de 2018.
c) Del punto anterior, la cantidad de profesores que aprobaron y reprobaron la evaluación respectiva, en cada uno de los comités de evaluación mencionados en el inciso a.
d) Los criterios estandarizados que se tomaron en cuenta para obtener los resultados de dichas evaluaciones en cada uno de los comités de evaluación mencionados en el inciso a.
e) En el caso de profesores reprobados, las razones específicas que motivaron la calificación correspondiente en cada uno de los comités de evaluación mencionados en el inciso a.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 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</si>
  <si>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00135319</t>
  </si>
  <si>
    <t>BernardoMatamoros</t>
  </si>
  <si>
    <t>Por este medio solicito conocer la siguiente información de la Secretaría, con base en el Anexo 9 del Presupuesto de Egresos de la
Federación del año 2019:
a) Presupuesto autorizado de adquisiciones, arrendamientos y servicios
b) Monto máximo total de cada operación que podrá adjudicarse directamente
c) Monto máximo total de cada operación que podrá adjudicarse mediante invitación a cuando menos tres personas
d) Monto máximo total de cada operación que podrá adjudicarse a través de licitaciones nacionales e internacionales, si aplica.
Agradezco de antemano su apoyo.</t>
  </si>
  <si>
    <t>JuanPerez</t>
  </si>
  <si>
    <t>00140219</t>
  </si>
  <si>
    <t>Solicito la informacion referente a algun procedimiento administrativo al cual haya sido objeto el actual
Tesorero Municipal del municipio de Benito Juarez, Marcelo Jose Guzman</t>
  </si>
  <si>
    <t>00177819</t>
  </si>
  <si>
    <t>correo</t>
  </si>
  <si>
    <t>Catalina Salinas Sánchez</t>
  </si>
  <si>
    <t>Número total de licencias vigentes en el estado de quintana roo, de los giros contemplados en el artículo
17 de la ley sobre venta y consumo de bebidas alcohólicas en el Estado de Quintana Roo</t>
  </si>
  <si>
    <t>00231019</t>
  </si>
  <si>
    <t>escrito</t>
  </si>
  <si>
    <t>Víctor Alberto Sumohamo Ballados</t>
  </si>
  <si>
    <t xml:space="preserve">Solicito que se emita una copia del PROYECTO TREN MAYA  presentando al gobierno del estado de Quintana Roo por FONATUR, anexando copia legible de las especificaciones del ancho de vía y los materiales para su construcción, así como mapa del trazo por donde se instalara la vía férrea, tipo de locomotora Y vagones, en específico los usado para transportar combustibles que puedan ser peligroso o atenten contra la salud o para el medio ambiente. </t>
  </si>
  <si>
    <t>00339819</t>
  </si>
  <si>
    <t>JORGE ARISTA</t>
  </si>
  <si>
    <t xml:space="preserve">Solicito me sea proporcionada la siguiente información sobre el Presupuesto de Egresos del Estado para el ejercicio fiscal 2019:
- Los programas presupuestarios aprobados en el Presupuesto de Egresos del Estado para el ejercicio fiscal 2019, indicando para cada uno de ellos: modalidad (de acuerdo con la clasificación programática del gasto); la unidad responsable de ejercer los recursos; finalidad, función y subfunción (de acuerdo con la clasificación funcional del gasto); alineación con el plan estatal de desarrollo; presupuesto aprobado y modificado.
-Los programas presupuestarios aprobados en el Presupuesto de Egresos del Estado para el ejercicio fiscal 2019 con reglas de operación o con lineamientos para su operación.
-Las reglas de operación, para el ejercicio fiscal 2019, de los programas presupuestarios del Estado que cuenten con ellas
-Los lineamientos de operación, para el ejercicio fiscal 2019, de los programas presupuestarios del Estado que cuenten con ellos (Sic)”
</t>
  </si>
  <si>
    <t>00375819</t>
  </si>
  <si>
    <t>MNUEL FLORES</t>
  </si>
  <si>
    <t>Solicito conocer el salario/sueldo/percepción (bruto y neto) mensual de los integrantes del Comité de Participación Ciudadana del Sistema Estatal Anticorrupción de Quintana Roo, así como prestaciones adicionales como aguinaldo, prima vacacional, vales de despensa u otros.</t>
  </si>
  <si>
    <t>00390019</t>
  </si>
  <si>
    <t>WILLIAN ADEMAR FIGUEROA</t>
  </si>
  <si>
    <t>Como puedo accesar a la obra que ha realizado el gobierno estatal en el municipio de BACALAR
AGRADECERÍA LA INFORMACION</t>
  </si>
  <si>
    <t>00443419</t>
  </si>
  <si>
    <t>Melchor Ernesto Muñoz Dzib</t>
  </si>
  <si>
    <t xml:space="preserve">Reportes de la Cédula de Desempeño Ambiental del 2007 al 2017 del sector hotelero del municipio de Benito Juárez, Quintana Roo en lo que respecta al punto 1.4 de CONSUMO ENERGÉTICO (1.4.1 Consumo Anual de Combustibles para Uso Energético y 1.4.2 Consumo Anual de Energía Eléctrica); y 2.1 GENERACIÓN DE CONTAMINANTES A LA ATMÓSFERA (2.1.1 Características de la maquinaria, equipo o actividad que genera contaminantes)
</t>
  </si>
  <si>
    <t>00453019</t>
  </si>
  <si>
    <t>Ernesto Alonso Loeza Aguirre</t>
  </si>
  <si>
    <t>ANTIGUEDAD DE FRANCESCA TIRADO CLAVIER
LUCERO ARAUJO LOPEZ
VIRGINIA VAZQUEZ TORRES
GUILLERMO DAVALOS CASTILLA
WUILBER ALCAZAR SALAS
JESSICA CAPISTRÁN SANTOS</t>
  </si>
  <si>
    <t>00467319</t>
  </si>
  <si>
    <t>HEYDER GAMBOA REVUELTA</t>
  </si>
  <si>
    <t xml:space="preserve">INFORMACIÓN DE LA ESCUELA CON LICITACION PUBLICA NACIONAL NO. AO-923039994-E1-2018.
SOLICITANDO CONTRATOS, EXPLOSIÓN DE INSUMOS Y ACTA DE TERMINACIÓN DE LOS TRABAJOS CON EL FIN DE CONOCER EL MONTO DE LOS TRABAJOS REALIZADOS
</t>
  </si>
  <si>
    <t>00479919</t>
  </si>
  <si>
    <t>HARVEY WELLERSTEIN</t>
  </si>
  <si>
    <t xml:space="preserve">“Por este medio solicito lo siguiente:
Entendiendo que la Fracción XV de las Obligaciones de la Ley de Acceso a la Información Pública y Protección de Datos Personales para el Estado de Quintana Roo, solicita a los Sujetos Obligados subir el Padrón de Beneficiarios en el Formato B, quisiera saber por qué la COJUDEQ en su sitio web (SEIPO2), segundo trimestre de 2018 (porque no está actualizada dicha fracción) tiene publicado en el formato correspondiente el nombre y edad de personas menores de edad.
¿Cuál es el fundamento para publicar dicha información de datos personales?
En caso de ser un error de la COJUDEQ ¿la SECOES ha procedido para corregirlo? Lo anterior debido a que, de acuerdo con el mismo formato, la información lleva publicada poco más de 8 meses (Fecha de validación 31/07/2018) (Sic)”
</t>
  </si>
  <si>
    <t>00480219</t>
  </si>
  <si>
    <t>Medición Independiente de Aprendizaje</t>
  </si>
  <si>
    <t xml:space="preserve">Por este medio nos comunicamos con ustedes solicitándoles las direcciones de correo electrónico de los siguientes funcionarios, ya que las direcciones proporcionadas en la página web de la Coordinación General de Transparencia y Acceso a la Información de Quintana Roo son incorrectas o no permiten recibir los mensajes.
• Lic. Graciela Isabel Pacheco Castillo, Jefa del Departamento de Educación Indígena.
• Dr. Christie Annabel López Grajales, Jefa del Departamento de Escuelas Normales.
• Lic. Reyna Susana Ayala Macías, Jefa del Departamento de Investigación y Posgrado Docente.
</t>
  </si>
  <si>
    <t>00515519</t>
  </si>
  <si>
    <t>Jordan Reyes -</t>
  </si>
  <si>
    <t xml:space="preserve">Buenos dias:
Solicito su apoyo para tener los datos de los ingresos y egresos de Benito Juarez 2018- 1er trimestre 2019. El monto total como se usa y su destino, ya que en su página cada dependecia que busco con esta información me sale que no cuentan con datos.
Soy un ciudadano, sin afiliación partidista y solo requiero la información para verificar en que se ocupa el dinero el municipio.
</t>
  </si>
  <si>
    <t>00568019</t>
  </si>
  <si>
    <t>Mundo con transparencia</t>
  </si>
  <si>
    <t>Al Periódico Oficial del Estado de Quintana Roo:
1.- Fecha y hora en que fue solicitada la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
2. Solicito Copia Certificada (por la Autoridad competente) del Acuse que da origen a la solicitud de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t>
  </si>
  <si>
    <t>00583919</t>
  </si>
  <si>
    <t>GabrielaHernandez.</t>
  </si>
  <si>
    <t>Buenas tardes.
Requiero el cheque o recibo de nómina de la última quincena del Gobernador del Estado, para saber cómo se compone el sueldo y el valor de cada concepto, motivo por el cual solicito de la manera más atenta me hagan llegar el sueldo desglosado con cada una de las percepciones que lo componen, por ejemplo: - Sueldo mensual neto - Sueldo mensual bruto - Compensación - Bonos - Dieta - Estímulos - Cualquier otra prestación que se tenga Cabe mencionar que solicito me haga llegar la información solicitada aun y cuando ya se encuentre publicada en su página de transparencia. Quedo en espera de su amable respuesta, Saludos.</t>
  </si>
  <si>
    <t>00587319</t>
  </si>
  <si>
    <t>JUDITH BENABIDEZ</t>
  </si>
  <si>
    <t>Solicito Lista de Agencias de viajes que cuenta con sus registros ante la Sectur y Sedetur donde se agregue como dato importante número telefónico y domicilio ubicado en Cancún, Quintana Roo (Sic)”</t>
  </si>
  <si>
    <t>00624819</t>
  </si>
  <si>
    <t>ALAN ARMIN TORRES ZAMUDIO</t>
  </si>
  <si>
    <t xml:space="preserve">“Licencia de Régimen de Condominio NO. 8005/96 de fecha 8 de noviembre de 1996 expedida por la Secretaría de Desarrollo Social para el Plan Maestro del Desarrollo Playacar Fase II, según se señala en el Programa De Desarrollo Urbano del Centro de Población Playa del Carmen, Municipio de Solidaridad 2010-2050 para uso de suelo TR3-b y en su caso los planos anexos al mismo…” (Sic) </t>
  </si>
  <si>
    <t>00629119</t>
  </si>
  <si>
    <t>Jorge Carlos Pallas Cáceres</t>
  </si>
  <si>
    <t>00629319</t>
  </si>
  <si>
    <t xml:space="preserve">1. De la Secretaría de Salud del Estado, la relación de cadáveres y restos humanos áridos o cremados y/o inhumados que la Sociedad, Servicios Funerarios del Caribe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Servicios Funerarios del Caribe S. A. de C.V., realizó de fecha primero de enero de 2019 a primero de abril de 2019.
</t>
  </si>
  <si>
    <t xml:space="preserve">1. De la Secretaría de Salud del Estado, la relación de cadáveres y restos humanos áridos o cremados y/o inhumados que la Sociedad, INMOBILIARIA GREENCAR,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INMOBILIARIA GREENCAR, S. A. DE C. V., realizó de fecha primero de enero de 2019 a primero de abril de 2019.
</t>
  </si>
  <si>
    <t>00629419</t>
  </si>
  <si>
    <t xml:space="preserve">1. De la Secretaría de Salud del Estado, la relación de cadáveres y restos humanos áridos o cremados y/o inhumados que la Sociedad,  AGENCIA JARDINES DE PAZ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AGENCIA JARDINES DE PAZ S. A. de C.V, realizó de fecha primero de enero de 2019 a primero de abril de 2019.
</t>
  </si>
  <si>
    <t>00688919</t>
  </si>
  <si>
    <t>GUADALUPE CRUZ ESPINOSA</t>
  </si>
  <si>
    <t xml:space="preserve">“Me podrían informar cual es el salario o remuneración de la Dirección de Información, Cultura y Relaciones Públicas de la Representación del Gobierno del Estado de Quintana Roo en la Ciudad de México, toda vez que en la Cédula Curricular de este puesto no aparece esa información como tampoco en sueldos y remuneraciones del portal de transparencia del Gobierno del Estado de Quintana Roo https://qroo.gob.mx/transparencia...” (Sic)
</t>
  </si>
  <si>
    <t>00711019</t>
  </si>
  <si>
    <t>FRENTEANICORRUPCION2019NAJERAGERMAN</t>
  </si>
  <si>
    <t>SOLICITO AVANCE FISICO Y FINANCIERO DE LA OBRA INVITACION A CUANDO MENOS TRES
PERSONAS No. IO-923014999-E52-2018 RELATIVA A Construcción de albergue cultural estudiantil en la localidad de Bacalar</t>
  </si>
  <si>
    <t>SOLICITO EL ESTADO ACTUAL DE LA DE LA OBRA INVITACION A CUANDO MENOS TRES
PERSONAS No. IO-923014999-E52-2018 RELATIVA A Construcción de albergue cultural estudiantil en la localidad de Bacalar</t>
  </si>
  <si>
    <t>00711119</t>
  </si>
  <si>
    <t>00723919</t>
  </si>
  <si>
    <t>ENRIQUE DE LA MADRID</t>
  </si>
  <si>
    <t>Sueldos y salarios de todo el personal que elabora en la Fundación de parques y Museos, tanto directivos como personal operativo y personal eventual, durante los periodos comprendido de enero del 2017 a junio del 2019</t>
  </si>
  <si>
    <t>PM</t>
  </si>
  <si>
    <t>00743219</t>
  </si>
  <si>
    <t>Vane Sosa Casonova</t>
  </si>
  <si>
    <t xml:space="preserve">Ante la problemática presentada en la localidad de Mahahual e Xcalak derivada de la arribazón de sargazo en sus playas, siendo esta una prioridad de atención en cuanto a limpieza y disposición final de la macroalga de manera permanente y hasta el término de la contingencia, me permito solicitar la siguiente información:
Nombre(s) del responsable (s) y/o Coordinador (es) Estatales  nombrados por el Gobierno del Estado para la atención del sargazo en las localidades antes mencionadas.
Monto del pago establecido al o los Coordinadores.
Recurso invertido para las acciones realizadas enunciando:
                Número de personas contratadas y pago asignado
                Maquinaria utilizada y/o equipo (tipo y cantidad)
                Estado y resguardo de lo anterior
Copia del  contrato del prestador de servicios.
Período de tiempo en que se brindó o brinda el servicio.
Resultados obtenidos (peso y/o metros cúbicos) o informe general de acciones realizadas a la fecha por el Coordinador Estatal.
Agradeciendo de antemano la atención, quedo de usted.
</t>
  </si>
  <si>
    <t>00768319</t>
  </si>
  <si>
    <t>MARILU HERNÁNDEZ</t>
  </si>
  <si>
    <t xml:space="preserve">consulta sobre la aplicación de la NOM-245-SSA1-2010 Requisitos Sanitarios y calidad de agua que deben de cumplir las albercas, en su página de internet encontré el flujograma, donde indica que ofrecen la tensión de proporcionar información. </t>
  </si>
  <si>
    <t>Veronica Vazquez Cruz.</t>
  </si>
  <si>
    <t>00848719</t>
  </si>
  <si>
    <t>Buenos días.
Serían tan amables de proporcionarme la información en relación al Estado del total de plazas ocupadas Federales como Estatales.
También seria de mucha ayuda que puedan darme los totales de plazas ocupadas por dependencias.
Centralizadas.
Descentralizadas.
Autónomas
Otros poderes.
Esto debido a que en la ley de egresos 2019 del Estado, no se encuentra el total de plazas por dependencias.</t>
  </si>
  <si>
    <t>00900219</t>
  </si>
  <si>
    <t>Solicito información de los siguientes campos: 1) tipo de infraestructura de descarga de aguas residuales, 2) forma de descargar las aguas residuales, y 3)nombre del titular del permiso de descarga. Esto para 43 desarrollos costeros (hoteles, clubes de playa, delfinario, villas) presentes en la costa oeste de la isla Cozumel frente al Parque Nacional Arrecifes de Cozumel y que por la naturaleza de su operación pueden estar afectando gravemente a los ecosistemas por la contaminación acuática. Solicito se complete el cuadro que adjunto en archivo de Excel, incluyendo el nombre de la institución y la fecha en que autorizó la operación del desarrollo con dicho sistema de tratamiento y/o descarga de aguas residuales.</t>
  </si>
  <si>
    <t>Alejandra Verde</t>
  </si>
  <si>
    <t>00901419</t>
  </si>
  <si>
    <t>JOSUE RICARDO VALDEZ GARCÍA</t>
  </si>
  <si>
    <t>Solicito la informacion de los resultados del centrode control y confian del C3 realizados en el mes de junio
del 2018 a nombre de josue ricardo valdes garcia con la finalidad de poder ingresar a la secretaria de seguridad publica del estado de jalisco</t>
  </si>
  <si>
    <t>00918919</t>
  </si>
  <si>
    <t>CARLOS GONZALEZ .</t>
  </si>
  <si>
    <t>1.- Quisiera conocer cuanto dinero se ha recaudado en el municipio de Tulum, Quintana Roo, de parte de
la Zona Federal Marítimo Terrestre del ejercicio 2016 a 2018.
2.-En que gasto el municipio de Tulum lo que recaudo en los ejercicio 2016 a 2018 de parte de la Zona Federal Maritimo Terrestre.</t>
  </si>
  <si>
    <t>00945719</t>
  </si>
  <si>
    <t>STEPHANI RANGEL,</t>
  </si>
  <si>
    <t xml:space="preserve">Me presento, mi nombre es Stephanie Rangel, coordinadora del departamento de educación ambiental en Akumal Monkey Sanctuary &amp; Rescued Animals. 
El motivo por el cuál escribo es debido a que me gustaría si me pudieran orientar con un listado actualizado de todas las escuelas que se localizan en el estado de Quintana Roo. Escuelas de los siguientes grados: primaria, secundaria, preparatoria y universidad.
El motivo por el cuál solicito esa información es debido a que se tiene la intención de impartir talleres de educación ambiental dentro del santuario, y requiero contactar directamente a las escuelas para poder hacerles el ofrecimiento directo. Es por ello que les solicito si pueden colaborar conmigo para obtener el listado de las instituciones escolares de Quintana Roo
</t>
  </si>
  <si>
    <t>01019219</t>
  </si>
  <si>
    <t xml:space="preserve">Juan Carlos Cruz Orozco
</t>
  </si>
  <si>
    <t xml:space="preserve">“Buenos días, solicito su valioso apoyo para que me proporcione la siguiente información del C. Profesor, Gabriel Blanco Aguilar
• Instituciones donde presta sus servicios: Instituto Tecnológico de Chetumal, Centro de Estudios de Bachillerato Eva Samano, Municipio de Othón P. Blanco (De existir algún cambio de centro de trabajo, actualización o área específica dentro de alguna institución, favor de informarlo).
• Cargo
• Funciones
• Antigüedad
• Días laborales
• Horario de trabajo u horas frente a grupo
• Sueldo
Agradezco de antemano su atención y apoyo (Sic) 
</t>
  </si>
  <si>
    <t>Solicito en formato electrónico la versión pública de TODAS las sentencias o resoluciones relacionadas
con el Hostigamiento Sexual o el acoso sexual que se tengan resguardadas en sus archivos</t>
  </si>
  <si>
    <t>01031419</t>
  </si>
  <si>
    <t>Erika AAguileraHernández</t>
  </si>
  <si>
    <t>Solicito en formato electrónico la versión pública de TODAS las sentencias o resoluciones relacionadas
con el Hostigamiento Sexual o el acoso sexual que se tengan resguardadas en sus archivos.</t>
  </si>
  <si>
    <t>01031519</t>
  </si>
  <si>
    <t>01053419</t>
  </si>
  <si>
    <t>Copia del contrato de arrendamiento o compra/venta del inmueble de la oficina de representación del
Gobierno del Estado en la Ciudad de México.</t>
  </si>
  <si>
    <t>Jaime Alberto Molinero Suárez</t>
  </si>
  <si>
    <t>01053819</t>
  </si>
  <si>
    <t>Copia de todos y cada uno de los contratos de los empleados para la oficina de representación del
Gobierno del Estado en la Ciudad de México.</t>
  </si>
  <si>
    <t>01066819</t>
  </si>
  <si>
    <t>informe si el C. PABLO HILARIO ALCOCER GONGORA, es empleado o es parte de alguna agrupación
relacionada con la unidad administrativa en la que se desempeñe, llamándose alguna institución, partido político o dependencia gubernamental del nivel que sea.</t>
  </si>
  <si>
    <t>eduardo tec</t>
  </si>
  <si>
    <t>01068919</t>
  </si>
  <si>
    <t>eduardo tecuicab</t>
  </si>
  <si>
    <t>01143519</t>
  </si>
  <si>
    <t>ALEXIA ZETINA MARTÍNEZ</t>
  </si>
  <si>
    <t>Montos cobrados por el Instituto de Movilidad de Quintana Roo y el municipio de Benito de Juárez sobre la operación de Conductores de Uber a partir de que regresaron a Cancún, así como el destino o uso que se les ha dado a esas cantidades</t>
  </si>
  <si>
    <t>01147419</t>
  </si>
  <si>
    <t>MANUEL RAMOS CASTILLO</t>
  </si>
  <si>
    <t>Quiero demandar que el sistema Viola mis derechos ya que quise recurrir al recurso de revisión y el sistema no me da la opción, el folio 01074119 la respuesta es incompleta, solicite relación de personal de nivelaciones y bajas con corte 16/09/219 y expusieron que estaba en la fracción VIII siendo su corte el 31/07/2019</t>
  </si>
  <si>
    <t>01175719</t>
  </si>
  <si>
    <t>Miriam Castillo C</t>
  </si>
  <si>
    <t xml:space="preserve">“Solicito la relación de cualquier tipo de vehículo (patrullas, ambulancias, vehículos de uso administrativo y de carga) adquiridos y/o arrendados, durante el periodo de enero de 2012 a julio de 2019. Incluir además copia en versión pública de todas las facturas, contratos, convenios(con sus respectivos anexos) o cualquier documento que ampare la adquisición de dichas unidades. Requiero se me especifique el modelo y año de cada vehículo (Sic). </t>
  </si>
  <si>
    <t>KARINA CARVAJAL GARCÍA</t>
  </si>
  <si>
    <t xml:space="preserve">ME INTERESA CONOCER EL IMPORTE DE LOS RECURSOS FINANCIEROS FEDERALES Y MUNICIPALES ASIGNADOS, EJERCIDOS Y POR EJERCER, ASÍ COMO EL DETALLE DE SU APLICACIÓN, DE LA ESCUELA
PRIMARIA DIEGO RIVERA TURNO MATUTINO UBICADA EN EL MUNICIPIO DE BENITO JUÁREZ,QUINTANA ROO CON CLAVE23DPR0050P DURANTE EL CICLO ESCOLAR 2018-2019
ME INTERESA CONOCER EL IMPORTE DE LOS RECURSOS FINANCIEROS OBTENIDOS Y SU APLICACIÓN DETALLADA, POR CONCEPTO DE INGRESOS POR VENTAS DE LA TIENDA ESCOLAR QUE COBRA LA DIRECCIÓN DE LA ESCUELA PRIMARIA DIEGO RIVERA TURNO MATUTINO UBICADA EN EL MUNICIPIO DE BENITO JUÁREZ, QUINTANA ROO CON CLAVE23DPR0050P DURANTE EL CICLO ESCOLAR 2018-2019 </t>
  </si>
  <si>
    <t>01184619</t>
  </si>
  <si>
    <t>01196219</t>
  </si>
  <si>
    <t>Edwin Eleazar Ciau Nahuat</t>
  </si>
  <si>
    <t xml:space="preserve">hola buen día, le envió este correo con la finalidad de obtener información acerca de las pandillas que existen actualmente en la ciudad de chetumal y en que colonia se localizan así también poder identificar los grupos formados por jóvenes para delinquir cual su punto de reunión de estos grupos, esto con la finalidad de realizar un trabajo académico, soy estudiante de la universidad de quintana roo en la licenciatura de seguridad publica mi nombre es edwin eleazar ciau nahuat. 
espero y me pueda brindar información acerca de dicho tema ya que se requiere para la realización del trabajo académico.
sin mas por el momento me despido enviándole un cordial saludo esperando contar con un respuesta 
</t>
  </si>
  <si>
    <t>01197219</t>
  </si>
  <si>
    <t>Hugo Sosa</t>
  </si>
  <si>
    <t xml:space="preserve">CONTRATO DE PRESTACIÓN DE SERVICIOS PROFESIONALES QUE CELEBRAN, POR UNA PARTE LA COMISIÓN DE AGUA POTABLE Y ALCANTARILLADO "CAPA", DEL ESTADO DE QUINTANA ROO, REPRESENTADA EN ESTE ACTO A TRAVÉS DEL LIC. FRANCISCO GERARDO MORA VALLEJO, DIRECTOR GENERAL, A QUIEN EN LO SUCESIVO SE LE DENOMINARÁ "LA CONTRATANTE"; Y POR LA OTRA PARTE, LA PERSONA MORAL DENOMINADA GOBAL CONSTRUCCIONES, S.A. DE C.V., REPRESENTADA EN ESTE ACTO POR EL ING. JESÚS GONZALO BALCÁZAR BERNAL, EN SU CARÁCTER DE ADMINISTRADOR ÚNICO, A QUIEN EN LO SUCESIVO SE LE DENOMINARÁ "EL PRESTADOR DE SERVICIOS
DICHO INSTRUMENTO POSIBLEMENTE FUE CELEBRADO ENTRE 2016, 2017, 2018 O 2019 
</t>
  </si>
  <si>
    <t>01237519</t>
  </si>
  <si>
    <t>elias LOPEZ.</t>
  </si>
  <si>
    <t>ESTATUS QUE TIENE LA DENUNCIA CON FOLIO 00696/2019 EN CONTRA DEL SERVIDOR PUBLICO MIGUEL ALFREDO PAZ CETINA CON EL CARGO DE SECRETARIO GENERAL DEL AYUNTAMIENTO DEL SOLIDARIDAD, TODA VEZ QUE DECLARO CON FALSEDAD ANTE EL PLENO DEL CABILDO MÁXIMA AUTORIDAD DEL AYUNTAMIENTO YA QUE NO CUMPLE CON LOS REQUISITOS QUE DICTA EL ARTICULO 119 DE LA LEY DE LOS MUNICIPIOS. NO CUMPLE CON LOS REQUISITOS PARA OBTENER LA CONSTANCIA DE VECINDAD YA QUE NO CUENTA CON LA INSCRIPCIÓN AL PADRÓN ELECTORAL EN EL MUNICIPIO DE SOLIDARIDAD ASÍ COMO NO PRESENTO CONSTANCIA DE NO ADEUDO DEL IMPUESTO PREDIAL.</t>
  </si>
  <si>
    <t>01242919</t>
  </si>
  <si>
    <t>JUAN SOSA L</t>
  </si>
  <si>
    <t>Solicito saber cuanto es el tiempo de Respuesta que tiene como limite el INMOVEQROO para entregar un oficio de baja, Alta o refrendo vehicular? ¿ Cuanto es el termino que tienen como limite para dar respuesta a este tramite y que est  registrado en su plataforma: RETYS? ¿ Que puedo hacer si no respetan el tiempo de respuesta de 1 dia habil, que puedo hacer y donde los puedo denunciar ?</t>
  </si>
  <si>
    <t>01260319</t>
  </si>
  <si>
    <t>Mónica Riverol Buquet</t>
  </si>
  <si>
    <t>Quisiera saber el tarifario actualizado que CAPA autorizó o dio a la empresa AGUAKAN para domicilios o casa particulares, se que a partir de ciertos metros cúbicos ( me parece que diez) el precio aumenta cada metro cubico pero esa información no es fácil de conseguir y me parece que aumenta mes con mes asi que también quisiera saber el porcentaje del incremento, sobretodo quisiera saber las tarifas de saneamiento y alcantarillado cuyo valor unitario también varía dependiendo de los metros cúbicos consumidos  pues no se cual es la tarifa fija y el porcentaje de aumento según el consumo, en el recibo este porcentaje o aumento no se muestra ( como por ejemplo aparece en el recibo de energía de la CFE) causando un aumento en cadena cuando el “consumo” se dispara más alla de lo normal.</t>
  </si>
  <si>
    <t>01351419</t>
  </si>
  <si>
    <t>Solicito me sea proporcionado una copia a través de este correo electronico,  del título así como documento que acredite su licenciatura y/o ingeniería de Luis Felipe Perez Montalvo profesor de Matemáticas de la escuela secundaria general Cancun con clave de centro de trabajo 23DES0041A  del municipio de Benito Juarez quien pertenece a la secretaria de educación pública del estado de Quintana Roo</t>
  </si>
  <si>
    <t>GERARDO ABEL AVEDAÑO MORALES</t>
  </si>
  <si>
    <t>01356619</t>
  </si>
  <si>
    <t>Abigail Ojeda</t>
  </si>
  <si>
    <t>Me presento, soy Abigail Ojeda. El motivo de este email es porque he visto que la construcción y habilitación del C5 en Quintana Roo es por asignación directa y no por licitación, por lo que me gustaría saber si existe la posibilidad de conocer quién es la constructora que realiza el proyecto; el propósito de lo antes mencionado es ofrecer productos de acabados de construcción para este proyecto.</t>
  </si>
  <si>
    <t>01369219</t>
  </si>
  <si>
    <t>MARIANA TORRES MORALES</t>
  </si>
  <si>
    <t>Le solicito el sueldo bruto mensual del 2019 de los integrantes del CPC estatal, ya que, al ser parte del órgano de gobierno del Sistema Anticorrupción del Estado de Quintana Roo, debes de tener conocimiento del monto o sueldo que
reciben cada uno de los integrantes; dicho órgano tiene como atribución el determinar conforme a ciertos criterios, los contratos de prestación de servicios por honorarios que la secretaría ejecutiva celebra con el CPC, esto conforme al art. 17 de la Ley del Sistema Anticorrupción del Estado de Quintana Roo.</t>
  </si>
  <si>
    <t>01370119</t>
  </si>
  <si>
    <t>RAFAEL MEDINA ÁLVAREZ</t>
  </si>
  <si>
    <t>Solicito el sueldo bruto mensual del 2019 de los miembros del CPC del estado de Quintana Roo.
El órgano de gobierno de la Secretaría Ejecutiva del Sistema Estatal Anticorrupción de Quintana Roo determina los términos y condiciones de los contratos de préstamo de servicios de los miembros del comité de participación ciudadana, como se indica en el artículo 17 de la ley anticorrupción estatal.
Dado que esta dependencia es miembro de dicho órgano, el titular de esta puede proporcionar el dato solicitado.</t>
  </si>
  <si>
    <t>01370819</t>
  </si>
  <si>
    <t>01387819</t>
  </si>
  <si>
    <t>María Dolores Ramírez García</t>
  </si>
  <si>
    <t>01406519</t>
  </si>
  <si>
    <t>Freyda Marybel Villegas Canché</t>
  </si>
  <si>
    <t>Como ciudadana y representante en el Senado de la República del Estado de Quintana Roo, solicito a usted se informe al pueblo de Quintana Roo y se haga pública la siguiente información 1.El monto total de la deuda contratada por el Gobierno de Quintana Roo al 2019. 2.El pago total en pesos actuales de 2019 de la Deuda solicitada por el Gobierno del Estado de Quintana Roo 2016-2022 al Congreso del Estado de Quintana Roo, aprobada por el pleno del Congreso del Estado de Quintana Roo el 10 de diciembre de 2019. Asimismo, una tabla comparativa con el monto total en pesos actuales de 2019 de la Deuda Pública Estatal, antes de las modificaciones aprobadas por el Congreso del Estado el 10 de diciembre de 2019. 3.Una tabla de todos los pagos mensuales requeridos por el Gobierno del Estado de Quintana Roo de la Deuda Pública Estatal, antes y después del REFINANCIAMIENTO/ REESTRUCTURACIÓN/MODIFICACIÓN de la Deuda Pública Estatal aprobada por el Congreso del Estado de Quintana Roo el 10 de diciembre de 2019. 4.Una tabla del pago total de deuda anual desde el año 2005 al momento actual del 2019, en pesos corrientes y reales, incluyendo pagos por conceptos adicionales como accesorios y todos los relacionados a la contratación de la deuda. 5.El pago total de la deuda, especificado por año (2016,2017,2018 y 2019) por el Gobierno del Estado de Quintana Roo 2016-2022, Incluyendo pagos por conceptos adicionales como accesorios y todos los relacionados a la contratación de la deuda. 6.El destino y utilización de los fondos de la deuda contratada por el Gobierno del Estado de Quintana Roo 2016-2022, incluyendo pagos por conceptos adicionales como accesorios y todos los relacionados a la contratación de la deuda. La información debe ser detallada incluyendo el monto; nombre de la obra o servicio contratado; estado del pago de la obra o servicio contratado, empresa, entidad u organismo al que se le contrató; y fotos a color de las obras, bienes o servicios adquiridos.
7.El monto del ahorro económico generado por el REFINANCIAMIENTO/REESTRUCTURACIÓN de la Deuda Pública Estatal,
solicitado al Congreso del Estado de Quintana Roo, durante la administración estatal 2016-2022. En caso de que no exista un ahorro
por el REFINANCIAMIENTO/REESTRUCTURACIÓN de la Deuda Pública Estatal, escribir el número en valores NEGATIVOS con el
signo de MENOS (-). No informar ningún valor en valores absolutos, sólo negativos o positivos.
8.Los beneficios económicos de los tres últimos REFINANCIAMIENTO/REESTRUCTURACIÓN de la Deuda Pública Estatal,
solicitados por la administración estatal 2016-2022 al Congreso del Estado de Quintana Roo, incluyendo tasas de interés mensuales,
anualizadas y especificadas por Entidad Financiera o Banco de contratación, así como especificar las tasas de interés, los pagos
mensuales a capital e interés, el plazo de vencimiento y el monto total en pesos corrientes de 2019.
9.Enlistar el nombre de todos los responsables de la administración pública estatal encargados de autorizar, aprobar o solicitar
cambios y modificaciones a cualquier partida de la Deuda Pública Estatal, así como de su
REFINANCIAMIENTO/REESTRUCTURACIÓN, especificando en cada caso el cargo y el nivel de responsabilidad, ordenándolos
jerárquicamente.
10.Si la contratación de la Deuda Pública Estatal de la administración estatal 2016-2022 al Congreso del Estado de Quintana Roo, tuvo
el aval de la Secretaría de Hacienda y Crédito Público del Gobierno Federal de los Estados Unidos Mexicanos, en el marco de la
coordinación financiera, proactiva e institucional entre el Gobierno Federal y los gobiernos de los estados.</t>
  </si>
  <si>
    <t>01425719</t>
  </si>
  <si>
    <t>De acuerdo, al artículo 43 de la Ley General de Mejora Regulatoria, que establece que los registros de Trámites y Servicios son herramientas tecnológicas que compilan los Trámites y Servicios de los Sujetos Obligados, con el objeto de otorgar seguridad jurídica a las personas, dar transparencia, facilitar el cumplimiento regulatorio, así como fomentar el uso de tecnologías de la información. Tendrán carácter público y la información que contengan será vinculante para los Sujetos Obligados. La inscripción y actualización de los registros de Trámites y Servicios es de carácter permanente y obligatorio para todos los Sujetos Obligados; asimismo el artículo 44 del mismo ordenamiento contempla que los registros de Trámites y Servicios son I. El Registro Federal de Trámites y Servicios y IV. De las entidades federativas y municipios y que los Sujetos Obligados serán los responsables de ingresar y actualizar la información a los registros de Trámites y Servicios, respecto de sus Trámites y Servicios. Por último el artículo 47 establece Los Sujetos Obligados que apliquen Trámites y Servicios deberán tener a disposición del público la información que al respecto esté inscrita en el Catálogo.
Por lo anterior, solicito me proporcionen el Formato de Inscripción de trámites y servicios que utiliza las Dependencias de ese Estado y que integra el Registro (en formato Word y pdf).</t>
  </si>
  <si>
    <t>YazmínTrejo</t>
  </si>
  <si>
    <t>Descripción de la Solicitud(notoría incompetencia)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</si>
</sst>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8"/>
      <name val="Arial"/>
      <family val="2"/>
    </font>
    <font>
      <b/>
      <sz val="8"/>
      <name val="Arial"/>
      <family val="2"/>
    </font>
    <font>
      <sz val="8"/>
      <name val="Arial Narrow"/>
      <family val="2"/>
    </font>
    <font>
      <b/>
      <sz val="8"/>
      <name val="Arial Narrow"/>
      <family val="2"/>
    </font>
  </fonts>
  <fills count="5">
    <fill>
      <patternFill patternType="none"/>
    </fill>
    <fill>
      <patternFill patternType="gray125"/>
    </fill>
    <fill>
      <patternFill patternType="solid">
        <fgColor rgb="FFB7FFD8"/>
        <bgColor indexed="64"/>
      </patternFill>
    </fill>
    <fill>
      <patternFill patternType="solid">
        <fgColor theme="0"/>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47">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0" fillId="0" borderId="0" xfId="0" applyAlignment="1">
      <alignment horizontal="center"/>
    </xf>
    <xf numFmtId="14" fontId="0" fillId="0" borderId="0" xfId="0" applyNumberFormat="1"/>
    <xf numFmtId="49" fontId="0" fillId="0" borderId="0" xfId="0" applyNumberFormat="1"/>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8" xfId="0" applyBorder="1"/>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 xfId="0" applyBorder="1" applyAlignment="1">
      <alignment horizontal="center"/>
    </xf>
    <xf numFmtId="0" fontId="0" fillId="0" borderId="12" xfId="0" applyBorder="1" applyAlignment="1">
      <alignment horizontal="center"/>
    </xf>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3"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justify" vertical="center" wrapText="1"/>
      <protection locked="0"/>
    </xf>
    <xf numFmtId="0" fontId="1" fillId="0" borderId="0" xfId="0" applyFont="1" applyFill="1" applyBorder="1" applyAlignment="1" applyProtection="1">
      <alignment horizontal="justify" vertical="center" wrapText="1"/>
      <protection locked="0"/>
    </xf>
    <xf numFmtId="49" fontId="4" fillId="3" borderId="2"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49" fontId="3" fillId="3" borderId="1" xfId="0"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justify" vertical="top" wrapText="1"/>
      <protection locked="0"/>
    </xf>
    <xf numFmtId="0" fontId="3" fillId="3" borderId="1" xfId="0" applyFont="1" applyFill="1" applyBorder="1" applyAlignment="1" applyProtection="1">
      <alignment horizontal="justify" vertical="center" wrapText="1"/>
      <protection locked="0"/>
    </xf>
    <xf numFmtId="0" fontId="3" fillId="3" borderId="0" xfId="0" applyFont="1" applyFill="1" applyBorder="1" applyAlignment="1" applyProtection="1">
      <alignment horizontal="justify" vertical="top" wrapText="1"/>
      <protection locked="0"/>
    </xf>
    <xf numFmtId="0" fontId="3" fillId="3" borderId="0" xfId="0" applyFont="1" applyFill="1" applyBorder="1" applyAlignment="1" applyProtection="1">
      <alignment horizontal="center" vertical="center" wrapText="1"/>
      <protection locked="0"/>
    </xf>
    <xf numFmtId="49" fontId="3" fillId="3" borderId="0" xfId="0" applyNumberFormat="1" applyFont="1" applyFill="1" applyBorder="1" applyAlignment="1" applyProtection="1">
      <alignment horizontal="center" vertical="center" wrapText="1"/>
      <protection locked="0"/>
    </xf>
    <xf numFmtId="0" fontId="3" fillId="3" borderId="0" xfId="0" applyFont="1" applyFill="1" applyBorder="1" applyAlignment="1" applyProtection="1">
      <alignment horizontal="justify" vertical="center" wrapText="1"/>
      <protection locked="0"/>
    </xf>
    <xf numFmtId="0" fontId="1" fillId="4" borderId="0" xfId="0" applyFont="1" applyFill="1" applyBorder="1" applyAlignment="1">
      <alignment horizontal="justify" vertical="center" wrapText="1"/>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top"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49" fontId="4" fillId="3" borderId="6" xfId="0" applyNumberFormat="1" applyFont="1" applyFill="1" applyBorder="1" applyAlignment="1" applyProtection="1">
      <alignment horizontal="center" vertical="center" wrapText="1"/>
      <protection locked="0"/>
    </xf>
    <xf numFmtId="49" fontId="4" fillId="3" borderId="4" xfId="0" applyNumberFormat="1"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0" fillId="2" borderId="0" xfId="0" applyFill="1" applyAlignment="1">
      <alignment horizontal="center"/>
    </xf>
  </cellXfs>
  <cellStyles count="1">
    <cellStyle name="Normal" xfId="0" builtinId="0"/>
  </cellStyles>
  <dxfs count="0"/>
  <tableStyles count="0" defaultTableStyle="TableStyleMedium9" defaultPivotStyle="PivotStyleLight16"/>
  <colors>
    <mruColors>
      <color rgb="FF3399FF"/>
      <color rgb="FFABFFAB"/>
      <color rgb="FFFFFFE1"/>
      <color rgb="FFFFFFCC"/>
      <color rgb="FFEDE2F6"/>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G69"/>
  <sheetViews>
    <sheetView tabSelected="1" view="pageBreakPreview" zoomScale="89" zoomScaleNormal="120" zoomScaleSheetLayoutView="89" workbookViewId="0">
      <pane xSplit="2" ySplit="2" topLeftCell="C62" activePane="bottomRight" state="frozen"/>
      <selection pane="topRight" activeCell="D1" sqref="D1"/>
      <selection pane="bottomLeft" activeCell="A3" sqref="A3"/>
      <selection pane="bottomRight" activeCell="F1" sqref="F1:F2"/>
    </sheetView>
  </sheetViews>
  <sheetFormatPr baseColWidth="10" defaultRowHeight="12.75" x14ac:dyDescent="0.25"/>
  <cols>
    <col min="1" max="1" width="3.5703125" style="23" customWidth="1"/>
    <col min="2" max="2" width="9.5703125" style="33" customWidth="1"/>
    <col min="3" max="3" width="7.28515625" style="33" customWidth="1"/>
    <col min="4" max="4" width="26.5703125" style="34" customWidth="1"/>
    <col min="5" max="5" width="3.85546875" style="32" customWidth="1"/>
    <col min="6" max="6" width="67" style="31" customWidth="1"/>
    <col min="7" max="7" width="8" style="22" hidden="1" customWidth="1"/>
    <col min="8" max="8" width="0.140625" style="24" customWidth="1"/>
    <col min="9" max="16384" width="11.42578125" style="2"/>
  </cols>
  <sheetData>
    <row r="1" spans="1:33" s="8" customFormat="1" ht="21.75" customHeight="1" x14ac:dyDescent="0.25">
      <c r="A1" s="21"/>
      <c r="B1" s="42"/>
      <c r="C1" s="43"/>
      <c r="D1" s="44" t="s">
        <v>70</v>
      </c>
      <c r="E1" s="45"/>
      <c r="F1" s="40" t="s">
        <v>248</v>
      </c>
      <c r="G1" s="20"/>
      <c r="H1" s="20" t="s">
        <v>40</v>
      </c>
    </row>
    <row r="2" spans="1:33" s="1" customFormat="1" ht="39" customHeight="1" x14ac:dyDescent="0.25">
      <c r="A2" s="22"/>
      <c r="B2" s="25" t="s">
        <v>69</v>
      </c>
      <c r="C2" s="25" t="s">
        <v>73</v>
      </c>
      <c r="D2" s="26" t="s">
        <v>71</v>
      </c>
      <c r="E2" s="26" t="s">
        <v>18</v>
      </c>
      <c r="F2" s="41"/>
      <c r="G2" s="20"/>
      <c r="H2" s="20" t="s">
        <v>72</v>
      </c>
    </row>
    <row r="3" spans="1:33" s="35" customFormat="1" ht="409.5" x14ac:dyDescent="0.25">
      <c r="A3" s="23">
        <v>1</v>
      </c>
      <c r="B3" s="36" t="s">
        <v>74</v>
      </c>
      <c r="C3" s="36" t="s">
        <v>69</v>
      </c>
      <c r="D3" s="37" t="s">
        <v>75</v>
      </c>
      <c r="E3" s="38" t="s">
        <v>40</v>
      </c>
      <c r="F3" s="39" t="s">
        <v>76</v>
      </c>
      <c r="G3" s="22"/>
      <c r="H3" s="24"/>
      <c r="I3" s="2"/>
      <c r="J3" s="2"/>
      <c r="K3" s="2"/>
      <c r="L3" s="2"/>
      <c r="M3" s="2"/>
      <c r="N3" s="2"/>
      <c r="O3" s="2"/>
      <c r="P3" s="2"/>
      <c r="Q3" s="2"/>
      <c r="R3" s="2"/>
      <c r="S3" s="2"/>
      <c r="T3" s="2"/>
      <c r="U3" s="2"/>
      <c r="V3" s="2"/>
      <c r="W3" s="2"/>
      <c r="X3" s="2"/>
      <c r="Y3" s="2"/>
      <c r="Z3" s="2"/>
      <c r="AA3" s="2"/>
      <c r="AB3" s="2"/>
      <c r="AC3" s="2"/>
      <c r="AD3" s="2"/>
      <c r="AE3" s="2"/>
      <c r="AF3" s="2"/>
      <c r="AG3" s="2"/>
    </row>
    <row r="4" spans="1:33" s="35" customFormat="1" ht="409.5" x14ac:dyDescent="0.25">
      <c r="A4" s="23">
        <v>2</v>
      </c>
      <c r="B4" s="36" t="s">
        <v>77</v>
      </c>
      <c r="C4" s="36" t="s">
        <v>69</v>
      </c>
      <c r="D4" s="37" t="s">
        <v>78</v>
      </c>
      <c r="E4" s="38" t="s">
        <v>72</v>
      </c>
      <c r="F4" s="39" t="s">
        <v>79</v>
      </c>
      <c r="G4" s="22"/>
      <c r="H4" s="24"/>
      <c r="I4" s="2"/>
      <c r="J4" s="2"/>
      <c r="K4" s="2"/>
      <c r="L4" s="2"/>
      <c r="M4" s="2"/>
      <c r="N4" s="2"/>
      <c r="O4" s="2"/>
      <c r="P4" s="2"/>
      <c r="Q4" s="2"/>
      <c r="R4" s="2"/>
      <c r="S4" s="2"/>
      <c r="T4" s="2"/>
      <c r="U4" s="2"/>
      <c r="V4" s="2"/>
      <c r="W4" s="2"/>
      <c r="X4" s="2"/>
      <c r="Y4" s="2"/>
      <c r="Z4" s="2"/>
      <c r="AA4" s="2"/>
      <c r="AB4" s="2"/>
      <c r="AC4" s="2"/>
      <c r="AD4" s="2"/>
      <c r="AE4" s="2"/>
      <c r="AF4" s="2"/>
      <c r="AG4" s="2"/>
    </row>
    <row r="5" spans="1:33" s="35" customFormat="1" ht="76.5" x14ac:dyDescent="0.25">
      <c r="A5" s="23">
        <v>3</v>
      </c>
      <c r="B5" s="36" t="s">
        <v>80</v>
      </c>
      <c r="C5" s="36" t="s">
        <v>69</v>
      </c>
      <c r="D5" s="37" t="s">
        <v>81</v>
      </c>
      <c r="E5" s="38" t="s">
        <v>40</v>
      </c>
      <c r="F5" s="39" t="s">
        <v>82</v>
      </c>
      <c r="G5" s="22"/>
      <c r="H5" s="24"/>
      <c r="I5" s="2"/>
      <c r="J5" s="2"/>
      <c r="K5" s="2"/>
      <c r="L5" s="2"/>
      <c r="M5" s="2"/>
      <c r="N5" s="2"/>
      <c r="O5" s="2"/>
      <c r="P5" s="2"/>
      <c r="Q5" s="2"/>
      <c r="R5" s="2"/>
      <c r="S5" s="2"/>
      <c r="T5" s="2"/>
      <c r="U5" s="2"/>
      <c r="V5" s="2"/>
      <c r="W5" s="2"/>
      <c r="X5" s="2"/>
      <c r="Y5" s="2"/>
      <c r="Z5" s="2"/>
      <c r="AA5" s="2"/>
      <c r="AB5" s="2"/>
      <c r="AC5" s="2"/>
      <c r="AD5" s="2"/>
      <c r="AE5" s="2"/>
      <c r="AF5" s="2"/>
      <c r="AG5" s="2"/>
    </row>
    <row r="6" spans="1:33" s="35" customFormat="1" ht="232.5" customHeight="1" x14ac:dyDescent="0.25">
      <c r="A6" s="23">
        <v>4</v>
      </c>
      <c r="B6" s="36" t="s">
        <v>83</v>
      </c>
      <c r="C6" s="36" t="s">
        <v>86</v>
      </c>
      <c r="D6" s="37" t="s">
        <v>84</v>
      </c>
      <c r="E6" s="38" t="s">
        <v>72</v>
      </c>
      <c r="F6" s="39" t="s">
        <v>85</v>
      </c>
      <c r="G6" s="22"/>
      <c r="H6" s="24"/>
      <c r="I6" s="2"/>
      <c r="J6" s="2"/>
      <c r="K6" s="2"/>
      <c r="L6" s="2"/>
      <c r="M6" s="2"/>
      <c r="N6" s="2"/>
      <c r="O6" s="2"/>
      <c r="P6" s="2"/>
      <c r="Q6" s="2"/>
      <c r="R6" s="2"/>
      <c r="S6" s="2"/>
      <c r="T6" s="2"/>
      <c r="U6" s="2"/>
      <c r="V6" s="2"/>
      <c r="W6" s="2"/>
      <c r="X6" s="2"/>
      <c r="Y6" s="2"/>
      <c r="Z6" s="2"/>
      <c r="AA6" s="2"/>
      <c r="AB6" s="2"/>
      <c r="AC6" s="2"/>
      <c r="AD6" s="2"/>
      <c r="AE6" s="2"/>
      <c r="AF6" s="2"/>
      <c r="AG6" s="2"/>
    </row>
    <row r="7" spans="1:33" s="35" customFormat="1" ht="256.5" customHeight="1" x14ac:dyDescent="0.25">
      <c r="A7" s="23">
        <v>5</v>
      </c>
      <c r="B7" s="36" t="s">
        <v>87</v>
      </c>
      <c r="C7" s="36" t="s">
        <v>86</v>
      </c>
      <c r="D7" s="37" t="s">
        <v>84</v>
      </c>
      <c r="E7" s="38" t="s">
        <v>72</v>
      </c>
      <c r="F7" s="39" t="s">
        <v>88</v>
      </c>
      <c r="G7" s="22"/>
      <c r="H7" s="24"/>
      <c r="I7" s="2"/>
      <c r="J7" s="2"/>
      <c r="K7" s="2"/>
      <c r="L7" s="2"/>
      <c r="M7" s="2"/>
      <c r="N7" s="2"/>
      <c r="O7" s="2"/>
      <c r="P7" s="2"/>
      <c r="Q7" s="2"/>
      <c r="R7" s="2"/>
      <c r="S7" s="2"/>
      <c r="T7" s="2"/>
      <c r="U7" s="2"/>
      <c r="V7" s="2"/>
      <c r="W7" s="2"/>
      <c r="X7" s="2"/>
      <c r="Y7" s="2"/>
      <c r="Z7" s="2"/>
      <c r="AA7" s="2"/>
      <c r="AB7" s="2"/>
      <c r="AC7" s="2"/>
      <c r="AD7" s="2"/>
      <c r="AE7" s="2"/>
      <c r="AF7" s="2"/>
      <c r="AG7" s="2"/>
    </row>
    <row r="8" spans="1:33" s="35" customFormat="1" ht="127.5" x14ac:dyDescent="0.25">
      <c r="A8" s="23">
        <v>6</v>
      </c>
      <c r="B8" s="36" t="s">
        <v>89</v>
      </c>
      <c r="C8" s="36" t="s">
        <v>69</v>
      </c>
      <c r="D8" s="37" t="s">
        <v>90</v>
      </c>
      <c r="E8" s="38" t="s">
        <v>72</v>
      </c>
      <c r="F8" s="39" t="s">
        <v>91</v>
      </c>
      <c r="G8" s="22"/>
      <c r="H8" s="24"/>
      <c r="I8" s="2"/>
      <c r="J8" s="2"/>
      <c r="K8" s="2"/>
      <c r="L8" s="2"/>
      <c r="M8" s="2"/>
      <c r="N8" s="2"/>
      <c r="O8" s="2"/>
      <c r="P8" s="2"/>
      <c r="Q8" s="2"/>
      <c r="R8" s="2"/>
      <c r="S8" s="2"/>
      <c r="T8" s="2"/>
      <c r="U8" s="2"/>
      <c r="V8" s="2"/>
      <c r="W8" s="2"/>
      <c r="X8" s="2"/>
      <c r="Y8" s="2"/>
      <c r="Z8" s="2"/>
      <c r="AA8" s="2"/>
      <c r="AB8" s="2"/>
      <c r="AC8" s="2"/>
      <c r="AD8" s="2"/>
      <c r="AE8" s="2"/>
      <c r="AF8" s="2"/>
      <c r="AG8" s="2"/>
    </row>
    <row r="9" spans="1:33" s="35" customFormat="1" ht="25.5" x14ac:dyDescent="0.25">
      <c r="A9" s="23">
        <v>7</v>
      </c>
      <c r="B9" s="36" t="s">
        <v>93</v>
      </c>
      <c r="C9" s="36" t="s">
        <v>69</v>
      </c>
      <c r="D9" s="37" t="s">
        <v>92</v>
      </c>
      <c r="E9" s="38" t="s">
        <v>72</v>
      </c>
      <c r="F9" s="39" t="s">
        <v>94</v>
      </c>
      <c r="G9" s="22"/>
      <c r="H9" s="24"/>
      <c r="I9" s="2"/>
      <c r="J9" s="2"/>
      <c r="K9" s="2"/>
      <c r="L9" s="2"/>
      <c r="M9" s="2"/>
      <c r="N9" s="2"/>
      <c r="O9" s="2"/>
      <c r="P9" s="2"/>
      <c r="Q9" s="2"/>
      <c r="R9" s="2"/>
      <c r="S9" s="2"/>
      <c r="T9" s="2"/>
      <c r="U9" s="2"/>
      <c r="V9" s="2"/>
      <c r="W9" s="2"/>
      <c r="X9" s="2"/>
      <c r="Y9" s="2"/>
      <c r="Z9" s="2"/>
      <c r="AA9" s="2"/>
      <c r="AB9" s="2"/>
      <c r="AC9" s="2"/>
      <c r="AD9" s="2"/>
      <c r="AE9" s="2"/>
      <c r="AF9" s="2"/>
      <c r="AG9" s="2"/>
    </row>
    <row r="10" spans="1:33" s="35" customFormat="1" ht="25.5" x14ac:dyDescent="0.25">
      <c r="A10" s="23">
        <v>8</v>
      </c>
      <c r="B10" s="36" t="s">
        <v>95</v>
      </c>
      <c r="C10" s="36" t="s">
        <v>96</v>
      </c>
      <c r="D10" s="37" t="s">
        <v>97</v>
      </c>
      <c r="E10" s="38" t="s">
        <v>40</v>
      </c>
      <c r="F10" s="39" t="s">
        <v>98</v>
      </c>
      <c r="G10" s="22"/>
      <c r="H10" s="24"/>
      <c r="I10" s="2"/>
      <c r="J10" s="2"/>
      <c r="K10" s="2"/>
      <c r="L10" s="2"/>
      <c r="M10" s="2"/>
      <c r="N10" s="2"/>
      <c r="O10" s="2"/>
      <c r="P10" s="2"/>
      <c r="Q10" s="2"/>
      <c r="R10" s="2"/>
      <c r="S10" s="2"/>
      <c r="T10" s="2"/>
      <c r="U10" s="2"/>
      <c r="V10" s="2"/>
      <c r="W10" s="2"/>
      <c r="X10" s="2"/>
      <c r="Y10" s="2"/>
      <c r="Z10" s="2"/>
      <c r="AA10" s="2"/>
      <c r="AB10" s="2"/>
      <c r="AC10" s="2"/>
      <c r="AD10" s="2"/>
      <c r="AE10" s="2"/>
      <c r="AF10" s="2"/>
      <c r="AG10" s="2"/>
    </row>
    <row r="11" spans="1:33" s="35" customFormat="1" ht="63.75" x14ac:dyDescent="0.25">
      <c r="A11" s="23">
        <v>9</v>
      </c>
      <c r="B11" s="36" t="s">
        <v>99</v>
      </c>
      <c r="C11" s="36" t="s">
        <v>100</v>
      </c>
      <c r="D11" s="37" t="s">
        <v>101</v>
      </c>
      <c r="E11" s="38" t="s">
        <v>72</v>
      </c>
      <c r="F11" s="39" t="s">
        <v>102</v>
      </c>
      <c r="G11" s="22"/>
      <c r="H11" s="24"/>
      <c r="I11" s="2"/>
      <c r="J11" s="2"/>
      <c r="K11" s="2"/>
      <c r="L11" s="2"/>
      <c r="M11" s="2"/>
      <c r="N11" s="2"/>
      <c r="O11" s="2"/>
      <c r="P11" s="2"/>
      <c r="Q11" s="2"/>
      <c r="R11" s="2"/>
      <c r="S11" s="2"/>
      <c r="T11" s="2"/>
      <c r="U11" s="2"/>
      <c r="V11" s="2"/>
      <c r="W11" s="2"/>
      <c r="X11" s="2"/>
      <c r="Y11" s="2"/>
      <c r="Z11" s="2"/>
      <c r="AA11" s="2"/>
      <c r="AB11" s="2"/>
      <c r="AC11" s="2"/>
      <c r="AD11" s="2"/>
      <c r="AE11" s="2"/>
      <c r="AF11" s="2"/>
      <c r="AG11" s="2"/>
    </row>
    <row r="12" spans="1:33" s="35" customFormat="1" ht="165.75" x14ac:dyDescent="0.25">
      <c r="A12" s="23">
        <v>10</v>
      </c>
      <c r="B12" s="36" t="s">
        <v>103</v>
      </c>
      <c r="C12" s="36" t="s">
        <v>69</v>
      </c>
      <c r="D12" s="37" t="s">
        <v>104</v>
      </c>
      <c r="E12" s="38" t="s">
        <v>72</v>
      </c>
      <c r="F12" s="39" t="s">
        <v>105</v>
      </c>
      <c r="G12" s="22"/>
      <c r="H12" s="24"/>
      <c r="I12" s="2"/>
      <c r="J12" s="2"/>
      <c r="K12" s="2"/>
      <c r="L12" s="2"/>
      <c r="M12" s="2"/>
      <c r="N12" s="2"/>
      <c r="O12" s="2"/>
      <c r="P12" s="2"/>
      <c r="Q12" s="2"/>
      <c r="R12" s="2"/>
      <c r="S12" s="2"/>
      <c r="T12" s="2"/>
      <c r="U12" s="2"/>
      <c r="V12" s="2"/>
      <c r="W12" s="2"/>
      <c r="X12" s="2"/>
      <c r="Y12" s="2"/>
      <c r="Z12" s="2"/>
      <c r="AA12" s="2"/>
      <c r="AB12" s="2"/>
      <c r="AC12" s="2"/>
      <c r="AD12" s="2"/>
      <c r="AE12" s="2"/>
      <c r="AF12" s="2"/>
      <c r="AG12" s="2"/>
    </row>
    <row r="13" spans="1:33" s="35" customFormat="1" ht="38.25" x14ac:dyDescent="0.25">
      <c r="A13" s="23">
        <v>11</v>
      </c>
      <c r="B13" s="36" t="s">
        <v>106</v>
      </c>
      <c r="C13" s="36" t="s">
        <v>69</v>
      </c>
      <c r="D13" s="37" t="s">
        <v>107</v>
      </c>
      <c r="E13" s="38" t="s">
        <v>72</v>
      </c>
      <c r="F13" s="39" t="s">
        <v>108</v>
      </c>
      <c r="G13" s="22"/>
      <c r="H13" s="24"/>
      <c r="I13" s="2"/>
      <c r="J13" s="2"/>
      <c r="K13" s="2"/>
      <c r="L13" s="2"/>
      <c r="M13" s="2"/>
      <c r="N13" s="2"/>
      <c r="O13" s="2"/>
      <c r="P13" s="2"/>
      <c r="Q13" s="2"/>
      <c r="R13" s="2"/>
      <c r="S13" s="2"/>
      <c r="T13" s="2"/>
      <c r="U13" s="2"/>
      <c r="V13" s="2"/>
      <c r="W13" s="2"/>
      <c r="X13" s="2"/>
      <c r="Y13" s="2"/>
      <c r="Z13" s="2"/>
      <c r="AA13" s="2"/>
      <c r="AB13" s="2"/>
      <c r="AC13" s="2"/>
      <c r="AD13" s="2"/>
      <c r="AE13" s="2"/>
      <c r="AF13" s="2"/>
      <c r="AG13" s="2"/>
    </row>
    <row r="14" spans="1:33" s="35" customFormat="1" ht="25.5" x14ac:dyDescent="0.25">
      <c r="A14" s="23">
        <v>12</v>
      </c>
      <c r="B14" s="36" t="s">
        <v>109</v>
      </c>
      <c r="C14" s="36" t="s">
        <v>96</v>
      </c>
      <c r="D14" s="37" t="s">
        <v>110</v>
      </c>
      <c r="E14" s="38" t="s">
        <v>72</v>
      </c>
      <c r="F14" s="39" t="s">
        <v>111</v>
      </c>
      <c r="G14" s="22"/>
      <c r="H14" s="24"/>
      <c r="I14" s="2"/>
      <c r="J14" s="2"/>
      <c r="K14" s="2"/>
      <c r="L14" s="2"/>
      <c r="M14" s="2"/>
      <c r="N14" s="2"/>
      <c r="O14" s="2"/>
      <c r="P14" s="2"/>
      <c r="Q14" s="2"/>
      <c r="R14" s="2"/>
      <c r="S14" s="2"/>
      <c r="T14" s="2"/>
      <c r="U14" s="2"/>
      <c r="V14" s="2"/>
      <c r="W14" s="2"/>
      <c r="X14" s="2"/>
      <c r="Y14" s="2"/>
      <c r="Z14" s="2"/>
      <c r="AA14" s="2"/>
      <c r="AB14" s="2"/>
      <c r="AC14" s="2"/>
      <c r="AD14" s="2"/>
      <c r="AE14" s="2"/>
      <c r="AF14" s="2"/>
      <c r="AG14" s="2"/>
    </row>
    <row r="15" spans="1:33" s="35" customFormat="1" ht="70.5" customHeight="1" x14ac:dyDescent="0.25">
      <c r="A15" s="23">
        <v>13</v>
      </c>
      <c r="B15" s="36" t="s">
        <v>112</v>
      </c>
      <c r="C15" s="36" t="s">
        <v>96</v>
      </c>
      <c r="D15" s="37" t="s">
        <v>113</v>
      </c>
      <c r="E15" s="38" t="s">
        <v>72</v>
      </c>
      <c r="F15" s="39" t="s">
        <v>114</v>
      </c>
      <c r="G15" s="22"/>
      <c r="H15" s="24"/>
      <c r="I15" s="2"/>
      <c r="J15" s="2"/>
      <c r="K15" s="2"/>
      <c r="L15" s="2"/>
      <c r="M15" s="2"/>
      <c r="N15" s="2"/>
      <c r="O15" s="2"/>
      <c r="P15" s="2"/>
      <c r="Q15" s="2"/>
      <c r="R15" s="2"/>
      <c r="S15" s="2"/>
      <c r="T15" s="2"/>
      <c r="U15" s="2"/>
      <c r="V15" s="2"/>
      <c r="W15" s="2"/>
      <c r="X15" s="2"/>
      <c r="Y15" s="2"/>
      <c r="Z15" s="2"/>
      <c r="AA15" s="2"/>
      <c r="AB15" s="2"/>
      <c r="AC15" s="2"/>
      <c r="AD15" s="2"/>
      <c r="AE15" s="2"/>
      <c r="AF15" s="2"/>
      <c r="AG15" s="2"/>
    </row>
    <row r="16" spans="1:33" s="35" customFormat="1" ht="76.5" x14ac:dyDescent="0.25">
      <c r="A16" s="23">
        <v>14</v>
      </c>
      <c r="B16" s="36" t="s">
        <v>115</v>
      </c>
      <c r="C16" s="36" t="s">
        <v>69</v>
      </c>
      <c r="D16" s="37" t="s">
        <v>116</v>
      </c>
      <c r="E16" s="38" t="s">
        <v>72</v>
      </c>
      <c r="F16" s="39" t="s">
        <v>117</v>
      </c>
      <c r="G16" s="22"/>
      <c r="H16" s="24"/>
      <c r="I16" s="2"/>
      <c r="J16" s="2"/>
      <c r="K16" s="2"/>
      <c r="L16" s="2"/>
      <c r="M16" s="2"/>
      <c r="N16" s="2"/>
      <c r="O16" s="2"/>
      <c r="P16" s="2"/>
      <c r="Q16" s="2"/>
      <c r="R16" s="2"/>
      <c r="S16" s="2"/>
      <c r="T16" s="2"/>
      <c r="U16" s="2"/>
      <c r="V16" s="2"/>
      <c r="W16" s="2"/>
      <c r="X16" s="2"/>
      <c r="Y16" s="2"/>
      <c r="Z16" s="2"/>
      <c r="AA16" s="2"/>
      <c r="AB16" s="2"/>
      <c r="AC16" s="2"/>
      <c r="AD16" s="2"/>
      <c r="AE16" s="2"/>
      <c r="AF16" s="2"/>
      <c r="AG16" s="2"/>
    </row>
    <row r="17" spans="1:33" s="35" customFormat="1" ht="51" x14ac:dyDescent="0.25">
      <c r="A17" s="23">
        <v>15</v>
      </c>
      <c r="B17" s="36" t="s">
        <v>118</v>
      </c>
      <c r="C17" s="36" t="s">
        <v>69</v>
      </c>
      <c r="D17" s="37" t="s">
        <v>119</v>
      </c>
      <c r="E17" s="38" t="s">
        <v>72</v>
      </c>
      <c r="F17" s="39" t="s">
        <v>120</v>
      </c>
      <c r="G17" s="22"/>
      <c r="H17" s="24"/>
      <c r="I17" s="2"/>
      <c r="J17" s="2"/>
      <c r="K17" s="2"/>
      <c r="L17" s="2"/>
      <c r="M17" s="2"/>
      <c r="N17" s="2"/>
      <c r="O17" s="2"/>
      <c r="P17" s="2"/>
      <c r="Q17" s="2"/>
      <c r="R17" s="2"/>
      <c r="S17" s="2"/>
      <c r="T17" s="2"/>
      <c r="U17" s="2"/>
      <c r="V17" s="2"/>
      <c r="W17" s="2"/>
      <c r="X17" s="2"/>
      <c r="Y17" s="2"/>
      <c r="Z17" s="2"/>
      <c r="AA17" s="2"/>
      <c r="AB17" s="2"/>
      <c r="AC17" s="2"/>
      <c r="AD17" s="2"/>
      <c r="AE17" s="2"/>
      <c r="AF17" s="2"/>
      <c r="AG17" s="2"/>
    </row>
    <row r="18" spans="1:33" s="35" customFormat="1" ht="128.25" customHeight="1" x14ac:dyDescent="0.25">
      <c r="A18" s="23">
        <v>16</v>
      </c>
      <c r="B18" s="36" t="s">
        <v>121</v>
      </c>
      <c r="C18" s="36" t="s">
        <v>69</v>
      </c>
      <c r="D18" s="37" t="s">
        <v>122</v>
      </c>
      <c r="E18" s="38" t="s">
        <v>72</v>
      </c>
      <c r="F18" s="39" t="s">
        <v>123</v>
      </c>
      <c r="G18" s="22"/>
      <c r="H18" s="24"/>
      <c r="I18" s="2"/>
      <c r="J18" s="2"/>
      <c r="K18" s="2"/>
      <c r="L18" s="2"/>
      <c r="M18" s="2"/>
      <c r="N18" s="2"/>
      <c r="O18" s="2"/>
      <c r="P18" s="2"/>
      <c r="Q18" s="2"/>
      <c r="R18" s="2"/>
      <c r="S18" s="2"/>
      <c r="T18" s="2"/>
      <c r="U18" s="2"/>
      <c r="V18" s="2"/>
      <c r="W18" s="2"/>
      <c r="X18" s="2"/>
      <c r="Y18" s="2"/>
      <c r="Z18" s="2"/>
      <c r="AA18" s="2"/>
      <c r="AB18" s="2"/>
      <c r="AC18" s="2"/>
      <c r="AD18" s="2"/>
      <c r="AE18" s="2"/>
      <c r="AF18" s="2"/>
      <c r="AG18" s="2"/>
    </row>
    <row r="19" spans="1:33" s="35" customFormat="1" ht="87" customHeight="1" x14ac:dyDescent="0.25">
      <c r="A19" s="23">
        <v>17</v>
      </c>
      <c r="B19" s="36" t="s">
        <v>124</v>
      </c>
      <c r="C19" s="36" t="s">
        <v>96</v>
      </c>
      <c r="D19" s="37" t="s">
        <v>125</v>
      </c>
      <c r="E19" s="38"/>
      <c r="F19" s="39" t="s">
        <v>126</v>
      </c>
      <c r="G19" s="22"/>
      <c r="H19" s="24"/>
      <c r="I19" s="2"/>
      <c r="J19" s="2"/>
      <c r="K19" s="2"/>
      <c r="L19" s="2"/>
      <c r="M19" s="2"/>
      <c r="N19" s="2"/>
      <c r="O19" s="2"/>
      <c r="P19" s="2"/>
      <c r="Q19" s="2"/>
      <c r="R19" s="2"/>
      <c r="S19" s="2"/>
      <c r="T19" s="2"/>
      <c r="U19" s="2"/>
      <c r="V19" s="2"/>
      <c r="W19" s="2"/>
      <c r="X19" s="2"/>
      <c r="Y19" s="2"/>
      <c r="Z19" s="2"/>
      <c r="AA19" s="2"/>
      <c r="AB19" s="2"/>
      <c r="AC19" s="2"/>
      <c r="AD19" s="2"/>
      <c r="AE19" s="2"/>
      <c r="AF19" s="2"/>
      <c r="AG19" s="2"/>
    </row>
    <row r="20" spans="1:33" s="35" customFormat="1" ht="89.25" x14ac:dyDescent="0.25">
      <c r="A20" s="23">
        <v>18</v>
      </c>
      <c r="B20" s="36" t="s">
        <v>127</v>
      </c>
      <c r="C20" s="36" t="s">
        <v>96</v>
      </c>
      <c r="D20" s="37" t="s">
        <v>128</v>
      </c>
      <c r="E20" s="38" t="s">
        <v>72</v>
      </c>
      <c r="F20" s="39" t="s">
        <v>129</v>
      </c>
      <c r="G20" s="22"/>
      <c r="H20" s="24"/>
      <c r="I20" s="2"/>
      <c r="J20" s="2"/>
      <c r="K20" s="2"/>
      <c r="L20" s="2"/>
      <c r="M20" s="2"/>
      <c r="N20" s="2"/>
      <c r="O20" s="2"/>
      <c r="P20" s="2"/>
      <c r="Q20" s="2"/>
      <c r="R20" s="2"/>
      <c r="S20" s="2"/>
      <c r="T20" s="2"/>
      <c r="U20" s="2"/>
      <c r="V20" s="2"/>
      <c r="W20" s="2"/>
      <c r="X20" s="2"/>
      <c r="Y20" s="2"/>
      <c r="Z20" s="2"/>
      <c r="AA20" s="2"/>
      <c r="AB20" s="2"/>
      <c r="AC20" s="2"/>
      <c r="AD20" s="2"/>
      <c r="AE20" s="2"/>
      <c r="AF20" s="2"/>
      <c r="AG20" s="2"/>
    </row>
    <row r="21" spans="1:33" s="35" customFormat="1" ht="140.25" x14ac:dyDescent="0.25">
      <c r="A21" s="23">
        <v>19</v>
      </c>
      <c r="B21" s="36" t="s">
        <v>130</v>
      </c>
      <c r="C21" s="36" t="s">
        <v>69</v>
      </c>
      <c r="D21" s="37" t="s">
        <v>131</v>
      </c>
      <c r="E21" s="38"/>
      <c r="F21" s="39" t="s">
        <v>132</v>
      </c>
      <c r="G21" s="22"/>
      <c r="H21" s="24"/>
      <c r="I21" s="2"/>
      <c r="J21" s="2"/>
      <c r="K21" s="2"/>
      <c r="L21" s="2"/>
      <c r="M21" s="2"/>
      <c r="N21" s="2"/>
      <c r="O21" s="2"/>
      <c r="P21" s="2"/>
      <c r="Q21" s="2"/>
      <c r="R21" s="2"/>
      <c r="S21" s="2"/>
      <c r="T21" s="2"/>
      <c r="U21" s="2"/>
      <c r="V21" s="2"/>
      <c r="W21" s="2"/>
      <c r="X21" s="2"/>
      <c r="Y21" s="2"/>
      <c r="Z21" s="2"/>
      <c r="AA21" s="2"/>
      <c r="AB21" s="2"/>
      <c r="AC21" s="2"/>
      <c r="AD21" s="2"/>
      <c r="AE21" s="2"/>
      <c r="AF21" s="2"/>
      <c r="AG21" s="2"/>
    </row>
    <row r="22" spans="1:33" s="35" customFormat="1" ht="102" x14ac:dyDescent="0.25">
      <c r="A22" s="23">
        <v>20</v>
      </c>
      <c r="B22" s="36" t="s">
        <v>133</v>
      </c>
      <c r="C22" s="36" t="s">
        <v>69</v>
      </c>
      <c r="D22" s="37" t="s">
        <v>134</v>
      </c>
      <c r="E22" s="38" t="s">
        <v>40</v>
      </c>
      <c r="F22" s="39" t="s">
        <v>135</v>
      </c>
      <c r="G22" s="22"/>
      <c r="H22" s="24"/>
      <c r="I22" s="2"/>
      <c r="J22" s="2"/>
      <c r="K22" s="2"/>
      <c r="L22" s="2"/>
      <c r="M22" s="2"/>
      <c r="N22" s="2"/>
      <c r="O22" s="2"/>
      <c r="P22" s="2"/>
      <c r="Q22" s="2"/>
      <c r="R22" s="2"/>
      <c r="S22" s="2"/>
      <c r="T22" s="2"/>
      <c r="U22" s="2"/>
      <c r="V22" s="2"/>
      <c r="W22" s="2"/>
      <c r="X22" s="2"/>
      <c r="Y22" s="2"/>
      <c r="Z22" s="2"/>
      <c r="AA22" s="2"/>
      <c r="AB22" s="2"/>
      <c r="AC22" s="2"/>
      <c r="AD22" s="2"/>
      <c r="AE22" s="2"/>
      <c r="AF22" s="2"/>
      <c r="AG22" s="2"/>
    </row>
    <row r="23" spans="1:33" s="35" customFormat="1" ht="25.5" x14ac:dyDescent="0.25">
      <c r="A23" s="23">
        <v>21</v>
      </c>
      <c r="B23" s="36" t="s">
        <v>136</v>
      </c>
      <c r="C23" s="36" t="s">
        <v>96</v>
      </c>
      <c r="D23" s="37" t="s">
        <v>137</v>
      </c>
      <c r="E23" s="38" t="s">
        <v>40</v>
      </c>
      <c r="F23" s="39" t="s">
        <v>138</v>
      </c>
      <c r="G23" s="22"/>
      <c r="H23" s="24"/>
      <c r="I23" s="2"/>
      <c r="J23" s="2"/>
      <c r="K23" s="2"/>
      <c r="L23" s="2"/>
      <c r="M23" s="2"/>
      <c r="N23" s="2"/>
      <c r="O23" s="2"/>
      <c r="P23" s="2"/>
      <c r="Q23" s="2"/>
      <c r="R23" s="2"/>
      <c r="S23" s="2"/>
      <c r="T23" s="2"/>
      <c r="U23" s="2"/>
      <c r="V23" s="2"/>
      <c r="W23" s="2"/>
      <c r="X23" s="2"/>
      <c r="Y23" s="2"/>
      <c r="Z23" s="2"/>
      <c r="AA23" s="2"/>
      <c r="AB23" s="2"/>
      <c r="AC23" s="2"/>
      <c r="AD23" s="2"/>
      <c r="AE23" s="2"/>
      <c r="AF23" s="2"/>
      <c r="AG23" s="2"/>
    </row>
    <row r="24" spans="1:33" s="35" customFormat="1" ht="51" x14ac:dyDescent="0.25">
      <c r="A24" s="23">
        <v>22</v>
      </c>
      <c r="B24" s="36" t="s">
        <v>139</v>
      </c>
      <c r="C24" s="36" t="s">
        <v>96</v>
      </c>
      <c r="D24" s="37" t="s">
        <v>140</v>
      </c>
      <c r="E24" s="38" t="s">
        <v>72</v>
      </c>
      <c r="F24" s="39" t="s">
        <v>141</v>
      </c>
      <c r="G24" s="22"/>
      <c r="H24" s="24"/>
      <c r="I24" s="2"/>
      <c r="J24" s="2"/>
      <c r="K24" s="2"/>
      <c r="L24" s="2"/>
      <c r="M24" s="2"/>
      <c r="N24" s="2"/>
      <c r="O24" s="2"/>
      <c r="P24" s="2"/>
      <c r="Q24" s="2"/>
      <c r="R24" s="2"/>
      <c r="S24" s="2"/>
      <c r="T24" s="2"/>
      <c r="U24" s="2"/>
      <c r="V24" s="2"/>
      <c r="W24" s="2"/>
      <c r="X24" s="2"/>
      <c r="Y24" s="2"/>
      <c r="Z24" s="2"/>
      <c r="AA24" s="2"/>
      <c r="AB24" s="2"/>
      <c r="AC24" s="2"/>
      <c r="AD24" s="2"/>
      <c r="AE24" s="2"/>
      <c r="AF24" s="2"/>
      <c r="AG24" s="2"/>
    </row>
    <row r="25" spans="1:33" s="35" customFormat="1" ht="92.25" customHeight="1" x14ac:dyDescent="0.25">
      <c r="A25" s="23">
        <v>23</v>
      </c>
      <c r="B25" s="36" t="s">
        <v>142</v>
      </c>
      <c r="C25" s="36" t="s">
        <v>86</v>
      </c>
      <c r="D25" s="37" t="s">
        <v>143</v>
      </c>
      <c r="E25" s="38" t="s">
        <v>72</v>
      </c>
      <c r="F25" s="39" t="s">
        <v>146</v>
      </c>
      <c r="G25" s="22"/>
      <c r="H25" s="24"/>
      <c r="I25" s="2"/>
      <c r="J25" s="2"/>
      <c r="K25" s="2"/>
      <c r="L25" s="2"/>
      <c r="M25" s="2"/>
      <c r="N25" s="2"/>
      <c r="O25" s="2"/>
      <c r="P25" s="2"/>
      <c r="Q25" s="2"/>
      <c r="R25" s="2"/>
      <c r="S25" s="2"/>
      <c r="T25" s="2"/>
      <c r="U25" s="2"/>
      <c r="V25" s="2"/>
      <c r="W25" s="2"/>
      <c r="X25" s="2"/>
      <c r="Y25" s="2"/>
      <c r="Z25" s="2"/>
      <c r="AA25" s="2"/>
      <c r="AB25" s="2"/>
      <c r="AC25" s="2"/>
      <c r="AD25" s="2"/>
      <c r="AE25" s="2"/>
      <c r="AF25" s="2"/>
      <c r="AG25" s="2"/>
    </row>
    <row r="26" spans="1:33" s="35" customFormat="1" ht="92.25" customHeight="1" x14ac:dyDescent="0.25">
      <c r="A26" s="23">
        <v>24</v>
      </c>
      <c r="B26" s="36" t="s">
        <v>144</v>
      </c>
      <c r="C26" s="36" t="s">
        <v>86</v>
      </c>
      <c r="D26" s="37" t="s">
        <v>143</v>
      </c>
      <c r="E26" s="38" t="s">
        <v>72</v>
      </c>
      <c r="F26" s="39" t="s">
        <v>145</v>
      </c>
      <c r="G26" s="22"/>
      <c r="H26" s="24"/>
      <c r="I26" s="2"/>
      <c r="J26" s="2"/>
      <c r="K26" s="2"/>
      <c r="L26" s="2"/>
      <c r="M26" s="2"/>
      <c r="N26" s="2"/>
      <c r="O26" s="2"/>
      <c r="P26" s="2"/>
      <c r="Q26" s="2"/>
      <c r="R26" s="2"/>
      <c r="S26" s="2"/>
      <c r="T26" s="2"/>
      <c r="U26" s="2"/>
      <c r="V26" s="2"/>
      <c r="W26" s="2"/>
      <c r="X26" s="2"/>
      <c r="Y26" s="2"/>
      <c r="Z26" s="2"/>
      <c r="AA26" s="2"/>
      <c r="AB26" s="2"/>
      <c r="AC26" s="2"/>
      <c r="AD26" s="2"/>
      <c r="AE26" s="2"/>
      <c r="AF26" s="2"/>
      <c r="AG26" s="2"/>
    </row>
    <row r="27" spans="1:33" s="35" customFormat="1" ht="95.25" customHeight="1" x14ac:dyDescent="0.25">
      <c r="A27" s="23">
        <v>25</v>
      </c>
      <c r="B27" s="36" t="s">
        <v>147</v>
      </c>
      <c r="C27" s="36" t="s">
        <v>86</v>
      </c>
      <c r="D27" s="37" t="s">
        <v>143</v>
      </c>
      <c r="E27" s="38" t="s">
        <v>72</v>
      </c>
      <c r="F27" s="39" t="s">
        <v>148</v>
      </c>
      <c r="G27" s="22"/>
      <c r="H27" s="24"/>
      <c r="I27" s="2"/>
      <c r="J27" s="2"/>
      <c r="K27" s="2"/>
      <c r="L27" s="2"/>
      <c r="M27" s="2"/>
      <c r="N27" s="2"/>
      <c r="O27" s="2"/>
      <c r="P27" s="2"/>
      <c r="Q27" s="2"/>
      <c r="R27" s="2"/>
      <c r="S27" s="2"/>
      <c r="T27" s="2"/>
      <c r="U27" s="2"/>
      <c r="V27" s="2"/>
      <c r="W27" s="2"/>
      <c r="X27" s="2"/>
      <c r="Y27" s="2"/>
      <c r="Z27" s="2"/>
      <c r="AA27" s="2"/>
      <c r="AB27" s="2"/>
      <c r="AC27" s="2"/>
      <c r="AD27" s="2"/>
      <c r="AE27" s="2"/>
      <c r="AF27" s="2"/>
      <c r="AG27" s="2"/>
    </row>
    <row r="28" spans="1:33" s="35" customFormat="1" ht="49.5" customHeight="1" x14ac:dyDescent="0.25">
      <c r="A28" s="23">
        <v>26</v>
      </c>
      <c r="B28" s="36" t="s">
        <v>149</v>
      </c>
      <c r="C28" s="36" t="s">
        <v>96</v>
      </c>
      <c r="D28" s="37" t="s">
        <v>150</v>
      </c>
      <c r="E28" s="38" t="s">
        <v>40</v>
      </c>
      <c r="F28" s="39" t="s">
        <v>151</v>
      </c>
      <c r="G28" s="22"/>
      <c r="H28" s="24"/>
      <c r="I28" s="2"/>
      <c r="J28" s="2"/>
      <c r="K28" s="2"/>
      <c r="L28" s="2"/>
      <c r="M28" s="2"/>
      <c r="N28" s="2"/>
      <c r="O28" s="2"/>
      <c r="P28" s="2"/>
      <c r="Q28" s="2"/>
      <c r="R28" s="2"/>
      <c r="S28" s="2"/>
      <c r="T28" s="2"/>
      <c r="U28" s="2"/>
      <c r="V28" s="2"/>
      <c r="W28" s="2"/>
      <c r="X28" s="2"/>
      <c r="Y28" s="2"/>
      <c r="Z28" s="2"/>
      <c r="AA28" s="2"/>
      <c r="AB28" s="2"/>
      <c r="AC28" s="2"/>
      <c r="AD28" s="2"/>
      <c r="AE28" s="2"/>
      <c r="AF28" s="2"/>
      <c r="AG28" s="2"/>
    </row>
    <row r="29" spans="1:33" s="35" customFormat="1" ht="38.25" x14ac:dyDescent="0.25">
      <c r="A29" s="23">
        <v>27</v>
      </c>
      <c r="B29" s="36" t="s">
        <v>152</v>
      </c>
      <c r="C29" s="36" t="s">
        <v>69</v>
      </c>
      <c r="D29" s="37" t="s">
        <v>153</v>
      </c>
      <c r="E29" s="38" t="s">
        <v>160</v>
      </c>
      <c r="F29" s="39" t="s">
        <v>154</v>
      </c>
      <c r="G29" s="22"/>
      <c r="H29" s="24"/>
      <c r="I29" s="2"/>
      <c r="J29" s="2"/>
      <c r="K29" s="2"/>
      <c r="L29" s="2"/>
      <c r="M29" s="2"/>
      <c r="N29" s="2"/>
      <c r="O29" s="2"/>
      <c r="P29" s="2"/>
      <c r="Q29" s="2"/>
      <c r="R29" s="2"/>
      <c r="S29" s="2"/>
      <c r="T29" s="2"/>
      <c r="U29" s="2"/>
      <c r="V29" s="2"/>
      <c r="W29" s="2"/>
      <c r="X29" s="2"/>
      <c r="Y29" s="2"/>
      <c r="Z29" s="2"/>
      <c r="AA29" s="2"/>
      <c r="AB29" s="2"/>
      <c r="AC29" s="2"/>
      <c r="AD29" s="2"/>
      <c r="AE29" s="2"/>
      <c r="AF29" s="2"/>
      <c r="AG29" s="2"/>
    </row>
    <row r="30" spans="1:33" s="35" customFormat="1" ht="38.25" x14ac:dyDescent="0.25">
      <c r="A30" s="23">
        <v>28</v>
      </c>
      <c r="B30" s="36" t="s">
        <v>156</v>
      </c>
      <c r="C30" s="36" t="s">
        <v>69</v>
      </c>
      <c r="D30" s="37" t="s">
        <v>153</v>
      </c>
      <c r="E30" s="38" t="s">
        <v>160</v>
      </c>
      <c r="F30" s="39" t="s">
        <v>155</v>
      </c>
      <c r="G30" s="22"/>
      <c r="H30" s="24"/>
      <c r="I30" s="2"/>
      <c r="J30" s="2"/>
      <c r="K30" s="2"/>
      <c r="L30" s="2"/>
      <c r="M30" s="2"/>
      <c r="N30" s="2"/>
      <c r="O30" s="2"/>
      <c r="P30" s="2"/>
      <c r="Q30" s="2"/>
      <c r="R30" s="2"/>
      <c r="S30" s="2"/>
      <c r="T30" s="2"/>
      <c r="U30" s="2"/>
      <c r="V30" s="2"/>
      <c r="W30" s="2"/>
      <c r="X30" s="2"/>
      <c r="Y30" s="2"/>
      <c r="Z30" s="2"/>
      <c r="AA30" s="2"/>
      <c r="AB30" s="2"/>
      <c r="AC30" s="2"/>
      <c r="AD30" s="2"/>
      <c r="AE30" s="2"/>
      <c r="AF30" s="2"/>
      <c r="AG30" s="2"/>
    </row>
    <row r="31" spans="1:33" s="35" customFormat="1" ht="38.25" x14ac:dyDescent="0.25">
      <c r="A31" s="23">
        <v>29</v>
      </c>
      <c r="B31" s="36" t="s">
        <v>157</v>
      </c>
      <c r="C31" s="36" t="s">
        <v>69</v>
      </c>
      <c r="D31" s="37" t="s">
        <v>158</v>
      </c>
      <c r="E31" s="38" t="s">
        <v>72</v>
      </c>
      <c r="F31" s="39" t="s">
        <v>159</v>
      </c>
      <c r="G31" s="22"/>
      <c r="H31" s="24"/>
      <c r="I31" s="2"/>
      <c r="J31" s="2"/>
      <c r="K31" s="2"/>
      <c r="L31" s="2"/>
      <c r="M31" s="2"/>
      <c r="N31" s="2"/>
      <c r="O31" s="2"/>
      <c r="P31" s="2"/>
      <c r="Q31" s="2"/>
      <c r="R31" s="2"/>
      <c r="S31" s="2"/>
      <c r="T31" s="2"/>
      <c r="U31" s="2"/>
      <c r="V31" s="2"/>
      <c r="W31" s="2"/>
      <c r="X31" s="2"/>
      <c r="Y31" s="2"/>
      <c r="Z31" s="2"/>
      <c r="AA31" s="2"/>
      <c r="AB31" s="2"/>
      <c r="AC31" s="2"/>
      <c r="AD31" s="2"/>
      <c r="AE31" s="2"/>
      <c r="AF31" s="2"/>
      <c r="AG31" s="2"/>
    </row>
    <row r="32" spans="1:33" s="35" customFormat="1" ht="187.5" customHeight="1" x14ac:dyDescent="0.25">
      <c r="A32" s="23">
        <v>30</v>
      </c>
      <c r="B32" s="36" t="s">
        <v>161</v>
      </c>
      <c r="C32" s="36" t="s">
        <v>96</v>
      </c>
      <c r="D32" s="37" t="s">
        <v>162</v>
      </c>
      <c r="E32" s="38" t="s">
        <v>40</v>
      </c>
      <c r="F32" s="39" t="s">
        <v>163</v>
      </c>
      <c r="G32" s="22"/>
      <c r="H32" s="24"/>
      <c r="I32" s="2"/>
      <c r="J32" s="2"/>
      <c r="K32" s="2"/>
      <c r="L32" s="2"/>
      <c r="M32" s="2"/>
      <c r="N32" s="2"/>
      <c r="O32" s="2"/>
      <c r="P32" s="2"/>
      <c r="Q32" s="2"/>
      <c r="R32" s="2"/>
      <c r="S32" s="2"/>
      <c r="T32" s="2"/>
      <c r="U32" s="2"/>
      <c r="V32" s="2"/>
      <c r="W32" s="2"/>
      <c r="X32" s="2"/>
      <c r="Y32" s="2"/>
      <c r="Z32" s="2"/>
      <c r="AA32" s="2"/>
      <c r="AB32" s="2"/>
      <c r="AC32" s="2"/>
      <c r="AD32" s="2"/>
      <c r="AE32" s="2"/>
      <c r="AF32" s="2"/>
      <c r="AG32" s="2"/>
    </row>
    <row r="33" spans="1:33" s="35" customFormat="1" ht="38.25" x14ac:dyDescent="0.25">
      <c r="A33" s="23">
        <v>31</v>
      </c>
      <c r="B33" s="36" t="s">
        <v>164</v>
      </c>
      <c r="C33" s="36" t="s">
        <v>96</v>
      </c>
      <c r="D33" s="37" t="s">
        <v>165</v>
      </c>
      <c r="E33" s="38" t="s">
        <v>40</v>
      </c>
      <c r="F33" s="39" t="s">
        <v>166</v>
      </c>
      <c r="G33" s="22"/>
      <c r="H33" s="24"/>
      <c r="I33" s="2"/>
      <c r="J33" s="2"/>
      <c r="K33" s="2"/>
      <c r="L33" s="2"/>
      <c r="M33" s="2"/>
      <c r="N33" s="2"/>
      <c r="O33" s="2"/>
      <c r="P33" s="2"/>
      <c r="Q33" s="2"/>
      <c r="R33" s="2"/>
      <c r="S33" s="2"/>
      <c r="T33" s="2"/>
      <c r="U33" s="2"/>
      <c r="V33" s="2"/>
      <c r="W33" s="2"/>
      <c r="X33" s="2"/>
      <c r="Y33" s="2"/>
      <c r="Z33" s="2"/>
      <c r="AA33" s="2"/>
      <c r="AB33" s="2"/>
      <c r="AC33" s="2"/>
      <c r="AD33" s="2"/>
      <c r="AE33" s="2"/>
      <c r="AF33" s="2"/>
      <c r="AG33" s="2"/>
    </row>
    <row r="34" spans="1:33" s="35" customFormat="1" ht="115.5" customHeight="1" x14ac:dyDescent="0.25">
      <c r="A34" s="23">
        <v>32</v>
      </c>
      <c r="B34" s="36" t="s">
        <v>168</v>
      </c>
      <c r="C34" s="36" t="s">
        <v>69</v>
      </c>
      <c r="D34" s="37" t="s">
        <v>167</v>
      </c>
      <c r="E34" s="38" t="s">
        <v>40</v>
      </c>
      <c r="F34" s="39" t="s">
        <v>169</v>
      </c>
      <c r="G34" s="22"/>
      <c r="H34" s="24"/>
      <c r="I34" s="2"/>
      <c r="J34" s="2"/>
      <c r="K34" s="2"/>
      <c r="L34" s="2"/>
      <c r="M34" s="2"/>
      <c r="N34" s="2"/>
      <c r="O34" s="2"/>
      <c r="P34" s="2"/>
      <c r="Q34" s="2"/>
      <c r="R34" s="2"/>
      <c r="S34" s="2"/>
      <c r="T34" s="2"/>
      <c r="U34" s="2"/>
      <c r="V34" s="2"/>
      <c r="W34" s="2"/>
      <c r="X34" s="2"/>
      <c r="Y34" s="2"/>
      <c r="Z34" s="2"/>
      <c r="AA34" s="2"/>
      <c r="AB34" s="2"/>
      <c r="AC34" s="2"/>
      <c r="AD34" s="2"/>
      <c r="AE34" s="2"/>
      <c r="AF34" s="2"/>
      <c r="AG34" s="2"/>
    </row>
    <row r="35" spans="1:33" s="35" customFormat="1" ht="89.25" x14ac:dyDescent="0.25">
      <c r="A35" s="23">
        <v>33</v>
      </c>
      <c r="B35" s="36" t="s">
        <v>170</v>
      </c>
      <c r="C35" s="36" t="s">
        <v>69</v>
      </c>
      <c r="D35" s="37" t="s">
        <v>172</v>
      </c>
      <c r="E35" s="38" t="s">
        <v>40</v>
      </c>
      <c r="F35" s="39" t="s">
        <v>171</v>
      </c>
      <c r="G35" s="22"/>
      <c r="H35" s="24"/>
      <c r="I35" s="2"/>
      <c r="J35" s="2"/>
      <c r="K35" s="2"/>
      <c r="L35" s="2"/>
      <c r="M35" s="2"/>
      <c r="N35" s="2"/>
      <c r="O35" s="2"/>
      <c r="P35" s="2"/>
      <c r="Q35" s="2"/>
      <c r="R35" s="2"/>
      <c r="S35" s="2"/>
      <c r="T35" s="2"/>
      <c r="U35" s="2"/>
      <c r="V35" s="2"/>
      <c r="W35" s="2"/>
      <c r="X35" s="2"/>
      <c r="Y35" s="2"/>
      <c r="Z35" s="2"/>
      <c r="AA35" s="2"/>
      <c r="AB35" s="2"/>
      <c r="AC35" s="2"/>
      <c r="AD35" s="2"/>
      <c r="AE35" s="2"/>
      <c r="AF35" s="2"/>
      <c r="AG35" s="2"/>
    </row>
    <row r="36" spans="1:33" s="35" customFormat="1" ht="38.25" x14ac:dyDescent="0.25">
      <c r="A36" s="23">
        <v>34</v>
      </c>
      <c r="B36" s="36" t="s">
        <v>173</v>
      </c>
      <c r="C36" s="36" t="s">
        <v>69</v>
      </c>
      <c r="D36" s="37" t="s">
        <v>174</v>
      </c>
      <c r="E36" s="38" t="s">
        <v>72</v>
      </c>
      <c r="F36" s="39" t="s">
        <v>175</v>
      </c>
      <c r="G36" s="22"/>
      <c r="H36" s="24"/>
      <c r="I36" s="2"/>
      <c r="J36" s="2"/>
      <c r="K36" s="2"/>
      <c r="L36" s="2"/>
      <c r="M36" s="2"/>
      <c r="N36" s="2"/>
      <c r="O36" s="2"/>
      <c r="P36" s="2"/>
      <c r="Q36" s="2"/>
      <c r="R36" s="2"/>
      <c r="S36" s="2"/>
      <c r="T36" s="2"/>
      <c r="U36" s="2"/>
      <c r="V36" s="2"/>
      <c r="W36" s="2"/>
      <c r="X36" s="2"/>
      <c r="Y36" s="2"/>
      <c r="Z36" s="2"/>
      <c r="AA36" s="2"/>
      <c r="AB36" s="2"/>
      <c r="AC36" s="2"/>
      <c r="AD36" s="2"/>
      <c r="AE36" s="2"/>
      <c r="AF36" s="2"/>
      <c r="AG36" s="2"/>
    </row>
    <row r="37" spans="1:33" s="35" customFormat="1" ht="51" x14ac:dyDescent="0.25">
      <c r="A37" s="23">
        <v>35</v>
      </c>
      <c r="B37" s="36" t="s">
        <v>176</v>
      </c>
      <c r="C37" s="36" t="s">
        <v>69</v>
      </c>
      <c r="D37" s="37" t="s">
        <v>177</v>
      </c>
      <c r="E37" s="38" t="s">
        <v>72</v>
      </c>
      <c r="F37" s="39" t="s">
        <v>178</v>
      </c>
      <c r="G37" s="22"/>
      <c r="H37" s="24"/>
      <c r="I37" s="2"/>
      <c r="J37" s="2"/>
      <c r="K37" s="2"/>
      <c r="L37" s="2"/>
      <c r="M37" s="2"/>
      <c r="N37" s="2"/>
      <c r="O37" s="2"/>
      <c r="P37" s="2"/>
      <c r="Q37" s="2"/>
      <c r="R37" s="2"/>
      <c r="S37" s="2"/>
      <c r="T37" s="2"/>
      <c r="U37" s="2"/>
      <c r="V37" s="2"/>
      <c r="W37" s="2"/>
      <c r="X37" s="2"/>
      <c r="Y37" s="2"/>
      <c r="Z37" s="2"/>
      <c r="AA37" s="2"/>
      <c r="AB37" s="2"/>
      <c r="AC37" s="2"/>
      <c r="AD37" s="2"/>
      <c r="AE37" s="2"/>
      <c r="AF37" s="2"/>
      <c r="AG37" s="2"/>
    </row>
    <row r="38" spans="1:33" s="35" customFormat="1" ht="116.25" customHeight="1" x14ac:dyDescent="0.25">
      <c r="A38" s="23">
        <v>36</v>
      </c>
      <c r="B38" s="36" t="s">
        <v>179</v>
      </c>
      <c r="C38" s="36" t="s">
        <v>96</v>
      </c>
      <c r="D38" s="37" t="s">
        <v>180</v>
      </c>
      <c r="E38" s="38"/>
      <c r="F38" s="39" t="s">
        <v>181</v>
      </c>
      <c r="G38" s="22"/>
      <c r="H38" s="24"/>
      <c r="I38" s="2"/>
      <c r="J38" s="2"/>
      <c r="K38" s="2"/>
      <c r="L38" s="2"/>
      <c r="M38" s="2"/>
      <c r="N38" s="2"/>
      <c r="O38" s="2"/>
      <c r="P38" s="2"/>
      <c r="Q38" s="2"/>
      <c r="R38" s="2"/>
      <c r="S38" s="2"/>
      <c r="T38" s="2"/>
      <c r="U38" s="2"/>
      <c r="V38" s="2"/>
      <c r="W38" s="2"/>
      <c r="X38" s="2"/>
      <c r="Y38" s="2"/>
      <c r="Z38" s="2"/>
      <c r="AA38" s="2"/>
      <c r="AB38" s="2"/>
      <c r="AC38" s="2"/>
      <c r="AD38" s="2"/>
      <c r="AE38" s="2"/>
      <c r="AF38" s="2"/>
      <c r="AG38" s="2"/>
    </row>
    <row r="39" spans="1:33" s="35" customFormat="1" ht="153.75" customHeight="1" x14ac:dyDescent="0.25">
      <c r="A39" s="23">
        <v>37</v>
      </c>
      <c r="B39" s="36" t="s">
        <v>182</v>
      </c>
      <c r="C39" s="36" t="s">
        <v>96</v>
      </c>
      <c r="D39" s="37" t="s">
        <v>183</v>
      </c>
      <c r="E39" s="38" t="s">
        <v>72</v>
      </c>
      <c r="F39" s="39" t="s">
        <v>184</v>
      </c>
      <c r="G39" s="22"/>
      <c r="H39" s="24"/>
      <c r="I39" s="2"/>
      <c r="J39" s="2"/>
      <c r="K39" s="2"/>
      <c r="L39" s="2"/>
      <c r="M39" s="2"/>
      <c r="N39" s="2"/>
      <c r="O39" s="2"/>
      <c r="P39" s="2"/>
      <c r="Q39" s="2"/>
      <c r="R39" s="2"/>
      <c r="S39" s="2"/>
      <c r="T39" s="2"/>
      <c r="U39" s="2"/>
      <c r="V39" s="2"/>
      <c r="W39" s="2"/>
      <c r="X39" s="2"/>
      <c r="Y39" s="2"/>
      <c r="Z39" s="2"/>
      <c r="AA39" s="2"/>
      <c r="AB39" s="2"/>
      <c r="AC39" s="2"/>
      <c r="AD39" s="2"/>
      <c r="AE39" s="2"/>
      <c r="AF39" s="2"/>
      <c r="AG39" s="2"/>
    </row>
    <row r="40" spans="1:33" s="35" customFormat="1" ht="25.5" x14ac:dyDescent="0.25">
      <c r="A40" s="23">
        <v>38</v>
      </c>
      <c r="B40" s="36" t="s">
        <v>186</v>
      </c>
      <c r="C40" s="36" t="s">
        <v>69</v>
      </c>
      <c r="D40" s="37" t="s">
        <v>187</v>
      </c>
      <c r="E40" s="38" t="s">
        <v>40</v>
      </c>
      <c r="F40" s="39" t="s">
        <v>185</v>
      </c>
      <c r="G40" s="22"/>
      <c r="H40" s="24"/>
      <c r="I40" s="2"/>
      <c r="J40" s="2"/>
      <c r="K40" s="2"/>
      <c r="L40" s="2"/>
      <c r="M40" s="2"/>
      <c r="N40" s="2"/>
      <c r="O40" s="2"/>
      <c r="P40" s="2"/>
      <c r="Q40" s="2"/>
      <c r="R40" s="2"/>
      <c r="S40" s="2"/>
      <c r="T40" s="2"/>
      <c r="U40" s="2"/>
      <c r="V40" s="2"/>
      <c r="W40" s="2"/>
      <c r="X40" s="2"/>
      <c r="Y40" s="2"/>
      <c r="Z40" s="2"/>
      <c r="AA40" s="2"/>
      <c r="AB40" s="2"/>
      <c r="AC40" s="2"/>
      <c r="AD40" s="2"/>
      <c r="AE40" s="2"/>
      <c r="AF40" s="2"/>
      <c r="AG40" s="2"/>
    </row>
    <row r="41" spans="1:33" s="35" customFormat="1" ht="25.5" x14ac:dyDescent="0.25">
      <c r="A41" s="23">
        <v>39</v>
      </c>
      <c r="B41" s="36" t="s">
        <v>189</v>
      </c>
      <c r="C41" s="36" t="s">
        <v>69</v>
      </c>
      <c r="D41" s="37" t="s">
        <v>187</v>
      </c>
      <c r="E41" s="38" t="s">
        <v>40</v>
      </c>
      <c r="F41" s="39" t="s">
        <v>188</v>
      </c>
      <c r="G41" s="22"/>
      <c r="H41" s="24"/>
      <c r="I41" s="2"/>
      <c r="J41" s="2"/>
      <c r="K41" s="2"/>
      <c r="L41" s="2"/>
      <c r="M41" s="2"/>
      <c r="N41" s="2"/>
      <c r="O41" s="2"/>
      <c r="P41" s="2"/>
      <c r="Q41" s="2"/>
      <c r="R41" s="2"/>
      <c r="S41" s="2"/>
      <c r="T41" s="2"/>
      <c r="U41" s="2"/>
      <c r="V41" s="2"/>
      <c r="W41" s="2"/>
      <c r="X41" s="2"/>
      <c r="Y41" s="2"/>
      <c r="Z41" s="2"/>
      <c r="AA41" s="2"/>
      <c r="AB41" s="2"/>
      <c r="AC41" s="2"/>
      <c r="AD41" s="2"/>
      <c r="AE41" s="2"/>
      <c r="AF41" s="2"/>
      <c r="AG41" s="2"/>
    </row>
    <row r="42" spans="1:33" s="35" customFormat="1" ht="25.5" x14ac:dyDescent="0.25">
      <c r="A42" s="23">
        <v>40</v>
      </c>
      <c r="B42" s="36" t="s">
        <v>190</v>
      </c>
      <c r="C42" s="36" t="s">
        <v>69</v>
      </c>
      <c r="D42" s="37" t="s">
        <v>192</v>
      </c>
      <c r="E42" s="38" t="s">
        <v>72</v>
      </c>
      <c r="F42" s="39" t="s">
        <v>191</v>
      </c>
      <c r="G42" s="22"/>
      <c r="H42" s="24"/>
      <c r="I42" s="2"/>
      <c r="J42" s="2"/>
      <c r="K42" s="2"/>
      <c r="L42" s="2"/>
      <c r="M42" s="2"/>
      <c r="N42" s="2"/>
      <c r="O42" s="2"/>
      <c r="P42" s="2"/>
      <c r="Q42" s="2"/>
      <c r="R42" s="2"/>
      <c r="S42" s="2"/>
      <c r="T42" s="2"/>
      <c r="U42" s="2"/>
      <c r="V42" s="2"/>
      <c r="W42" s="2"/>
      <c r="X42" s="2"/>
      <c r="Y42" s="2"/>
      <c r="Z42" s="2"/>
      <c r="AA42" s="2"/>
      <c r="AB42" s="2"/>
      <c r="AC42" s="2"/>
      <c r="AD42" s="2"/>
      <c r="AE42" s="2"/>
      <c r="AF42" s="2"/>
      <c r="AG42" s="2"/>
    </row>
    <row r="43" spans="1:33" s="35" customFormat="1" ht="25.5" x14ac:dyDescent="0.25">
      <c r="A43" s="23">
        <v>41</v>
      </c>
      <c r="B43" s="36" t="s">
        <v>193</v>
      </c>
      <c r="C43" s="36"/>
      <c r="D43" s="37"/>
      <c r="E43" s="38"/>
      <c r="F43" s="39" t="s">
        <v>194</v>
      </c>
      <c r="G43" s="22"/>
      <c r="H43" s="24"/>
      <c r="I43" s="2"/>
      <c r="J43" s="2"/>
      <c r="K43" s="2"/>
      <c r="L43" s="2"/>
      <c r="M43" s="2"/>
      <c r="N43" s="2"/>
      <c r="O43" s="2"/>
      <c r="P43" s="2"/>
      <c r="Q43" s="2"/>
      <c r="R43" s="2"/>
      <c r="S43" s="2"/>
      <c r="T43" s="2"/>
      <c r="U43" s="2"/>
      <c r="V43" s="2"/>
      <c r="W43" s="2"/>
      <c r="X43" s="2"/>
      <c r="Y43" s="2"/>
      <c r="Z43" s="2"/>
      <c r="AA43" s="2"/>
      <c r="AB43" s="2"/>
      <c r="AC43" s="2"/>
      <c r="AD43" s="2"/>
      <c r="AE43" s="2"/>
      <c r="AF43" s="2"/>
      <c r="AG43" s="2"/>
    </row>
    <row r="44" spans="1:33" s="35" customFormat="1" ht="38.25" x14ac:dyDescent="0.25">
      <c r="A44" s="23">
        <v>42</v>
      </c>
      <c r="B44" s="36" t="s">
        <v>195</v>
      </c>
      <c r="C44" s="36" t="s">
        <v>69</v>
      </c>
      <c r="D44" s="37" t="s">
        <v>197</v>
      </c>
      <c r="E44" s="38" t="s">
        <v>72</v>
      </c>
      <c r="F44" s="39" t="s">
        <v>196</v>
      </c>
      <c r="G44" s="22"/>
      <c r="H44" s="24"/>
      <c r="I44" s="2"/>
      <c r="J44" s="2"/>
      <c r="K44" s="2"/>
      <c r="L44" s="2"/>
      <c r="M44" s="2"/>
      <c r="N44" s="2"/>
      <c r="O44" s="2"/>
      <c r="P44" s="2"/>
      <c r="Q44" s="2"/>
      <c r="R44" s="2"/>
      <c r="S44" s="2"/>
      <c r="T44" s="2"/>
      <c r="U44" s="2"/>
      <c r="V44" s="2"/>
      <c r="W44" s="2"/>
      <c r="X44" s="2"/>
      <c r="Y44" s="2"/>
      <c r="Z44" s="2"/>
      <c r="AA44" s="2"/>
      <c r="AB44" s="2"/>
      <c r="AC44" s="2"/>
      <c r="AD44" s="2"/>
      <c r="AE44" s="2"/>
      <c r="AF44" s="2"/>
      <c r="AG44" s="2"/>
    </row>
    <row r="45" spans="1:33" s="35" customFormat="1" ht="38.25" x14ac:dyDescent="0.25">
      <c r="A45" s="23">
        <v>43</v>
      </c>
      <c r="B45" s="36" t="s">
        <v>198</v>
      </c>
      <c r="C45" s="36" t="s">
        <v>69</v>
      </c>
      <c r="D45" s="37" t="s">
        <v>199</v>
      </c>
      <c r="E45" s="38"/>
      <c r="F45" s="39" t="s">
        <v>196</v>
      </c>
      <c r="G45" s="22"/>
      <c r="H45" s="24"/>
      <c r="I45" s="2"/>
      <c r="J45" s="2"/>
      <c r="K45" s="2"/>
      <c r="L45" s="2"/>
      <c r="M45" s="2"/>
      <c r="N45" s="2"/>
      <c r="O45" s="2"/>
      <c r="P45" s="2"/>
      <c r="Q45" s="2"/>
      <c r="R45" s="2"/>
      <c r="S45" s="2"/>
      <c r="T45" s="2"/>
      <c r="U45" s="2"/>
      <c r="V45" s="2"/>
      <c r="W45" s="2"/>
      <c r="X45" s="2"/>
      <c r="Y45" s="2"/>
      <c r="Z45" s="2"/>
      <c r="AA45" s="2"/>
      <c r="AB45" s="2"/>
      <c r="AC45" s="2"/>
      <c r="AD45" s="2"/>
      <c r="AE45" s="2"/>
      <c r="AF45" s="2"/>
      <c r="AG45" s="2"/>
    </row>
    <row r="46" spans="1:33" s="35" customFormat="1" ht="38.25" x14ac:dyDescent="0.25">
      <c r="A46" s="23">
        <v>44</v>
      </c>
      <c r="B46" s="36" t="s">
        <v>200</v>
      </c>
      <c r="C46" s="36" t="s">
        <v>96</v>
      </c>
      <c r="D46" s="37" t="s">
        <v>201</v>
      </c>
      <c r="E46" s="38" t="s">
        <v>40</v>
      </c>
      <c r="F46" s="39" t="s">
        <v>202</v>
      </c>
      <c r="G46" s="22"/>
      <c r="H46" s="24"/>
      <c r="I46" s="2"/>
      <c r="J46" s="2"/>
      <c r="K46" s="2"/>
      <c r="L46" s="2"/>
      <c r="M46" s="2"/>
      <c r="N46" s="2"/>
      <c r="O46" s="2"/>
      <c r="P46" s="2"/>
      <c r="Q46" s="2"/>
      <c r="R46" s="2"/>
      <c r="S46" s="2"/>
      <c r="T46" s="2"/>
      <c r="U46" s="2"/>
      <c r="V46" s="2"/>
      <c r="W46" s="2"/>
      <c r="X46" s="2"/>
      <c r="Y46" s="2"/>
      <c r="Z46" s="2"/>
      <c r="AA46" s="2"/>
      <c r="AB46" s="2"/>
      <c r="AC46" s="2"/>
      <c r="AD46" s="2"/>
      <c r="AE46" s="2"/>
      <c r="AF46" s="2"/>
      <c r="AG46" s="2"/>
    </row>
    <row r="47" spans="1:33" s="35" customFormat="1" ht="51" x14ac:dyDescent="0.25">
      <c r="A47" s="23">
        <v>45</v>
      </c>
      <c r="B47" s="36" t="s">
        <v>203</v>
      </c>
      <c r="C47" s="36" t="s">
        <v>69</v>
      </c>
      <c r="D47" s="37" t="s">
        <v>204</v>
      </c>
      <c r="E47" s="38" t="s">
        <v>72</v>
      </c>
      <c r="F47" s="39" t="s">
        <v>205</v>
      </c>
      <c r="G47" s="22"/>
      <c r="H47" s="24"/>
      <c r="I47" s="2"/>
      <c r="J47" s="2"/>
      <c r="K47" s="2"/>
      <c r="L47" s="2"/>
      <c r="M47" s="2"/>
      <c r="N47" s="2"/>
      <c r="O47" s="2"/>
      <c r="P47" s="2"/>
      <c r="Q47" s="2"/>
      <c r="R47" s="2"/>
      <c r="S47" s="2"/>
      <c r="T47" s="2"/>
      <c r="U47" s="2"/>
      <c r="V47" s="2"/>
      <c r="W47" s="2"/>
      <c r="X47" s="2"/>
      <c r="Y47" s="2"/>
      <c r="Z47" s="2"/>
      <c r="AA47" s="2"/>
      <c r="AB47" s="2"/>
      <c r="AC47" s="2"/>
      <c r="AD47" s="2"/>
      <c r="AE47" s="2"/>
      <c r="AF47" s="2"/>
      <c r="AG47" s="2"/>
    </row>
    <row r="48" spans="1:33" s="35" customFormat="1" ht="63.75" x14ac:dyDescent="0.25">
      <c r="A48" s="23">
        <v>46</v>
      </c>
      <c r="B48" s="36" t="s">
        <v>206</v>
      </c>
      <c r="C48" s="36" t="s">
        <v>69</v>
      </c>
      <c r="D48" s="37" t="s">
        <v>207</v>
      </c>
      <c r="E48" s="38" t="s">
        <v>40</v>
      </c>
      <c r="F48" s="39" t="s">
        <v>208</v>
      </c>
      <c r="G48" s="22"/>
      <c r="H48" s="24"/>
      <c r="I48" s="2"/>
      <c r="J48" s="2"/>
      <c r="K48" s="2"/>
      <c r="L48" s="2"/>
      <c r="M48" s="2"/>
      <c r="N48" s="2"/>
      <c r="O48" s="2"/>
      <c r="P48" s="2"/>
      <c r="Q48" s="2"/>
      <c r="R48" s="2"/>
      <c r="S48" s="2"/>
      <c r="T48" s="2"/>
      <c r="U48" s="2"/>
      <c r="V48" s="2"/>
      <c r="W48" s="2"/>
      <c r="X48" s="2"/>
      <c r="Y48" s="2"/>
      <c r="Z48" s="2"/>
      <c r="AA48" s="2"/>
      <c r="AB48" s="2"/>
      <c r="AC48" s="2"/>
      <c r="AD48" s="2"/>
      <c r="AE48" s="2"/>
      <c r="AF48" s="2"/>
      <c r="AG48" s="2"/>
    </row>
    <row r="49" spans="1:33" s="35" customFormat="1" ht="127.5" x14ac:dyDescent="0.25">
      <c r="A49" s="23">
        <v>47</v>
      </c>
      <c r="B49" s="36" t="s">
        <v>211</v>
      </c>
      <c r="C49" s="36" t="s">
        <v>69</v>
      </c>
      <c r="D49" s="37" t="s">
        <v>209</v>
      </c>
      <c r="E49" s="38" t="s">
        <v>40</v>
      </c>
      <c r="F49" s="39" t="s">
        <v>210</v>
      </c>
      <c r="G49" s="22"/>
      <c r="H49" s="24"/>
      <c r="I49" s="2"/>
      <c r="J49" s="2"/>
      <c r="K49" s="2"/>
      <c r="L49" s="2"/>
      <c r="M49" s="2"/>
      <c r="N49" s="2"/>
      <c r="O49" s="2"/>
      <c r="P49" s="2"/>
      <c r="Q49" s="2"/>
      <c r="R49" s="2"/>
      <c r="S49" s="2"/>
      <c r="T49" s="2"/>
      <c r="U49" s="2"/>
      <c r="V49" s="2"/>
      <c r="W49" s="2"/>
      <c r="X49" s="2"/>
      <c r="Y49" s="2"/>
      <c r="Z49" s="2"/>
      <c r="AA49" s="2"/>
      <c r="AB49" s="2"/>
      <c r="AC49" s="2"/>
      <c r="AD49" s="2"/>
      <c r="AE49" s="2"/>
      <c r="AF49" s="2"/>
      <c r="AG49" s="2"/>
    </row>
    <row r="50" spans="1:33" s="35" customFormat="1" ht="102" customHeight="1" x14ac:dyDescent="0.25">
      <c r="A50" s="23">
        <v>48</v>
      </c>
      <c r="B50" s="36" t="s">
        <v>212</v>
      </c>
      <c r="C50" s="36" t="s">
        <v>96</v>
      </c>
      <c r="D50" s="37" t="s">
        <v>213</v>
      </c>
      <c r="E50" s="38" t="s">
        <v>72</v>
      </c>
      <c r="F50" s="39" t="s">
        <v>214</v>
      </c>
      <c r="G50" s="22"/>
      <c r="H50" s="24"/>
      <c r="I50" s="2"/>
      <c r="J50" s="2"/>
      <c r="K50" s="2"/>
      <c r="L50" s="2"/>
      <c r="M50" s="2"/>
      <c r="N50" s="2"/>
      <c r="O50" s="2"/>
      <c r="P50" s="2"/>
      <c r="Q50" s="2"/>
      <c r="R50" s="2"/>
      <c r="S50" s="2"/>
      <c r="T50" s="2"/>
      <c r="U50" s="2"/>
      <c r="V50" s="2"/>
      <c r="W50" s="2"/>
      <c r="X50" s="2"/>
      <c r="Y50" s="2"/>
      <c r="Z50" s="2"/>
      <c r="AA50" s="2"/>
      <c r="AB50" s="2"/>
      <c r="AC50" s="2"/>
      <c r="AD50" s="2"/>
      <c r="AE50" s="2"/>
      <c r="AF50" s="2"/>
      <c r="AG50" s="2"/>
    </row>
    <row r="51" spans="1:33" s="35" customFormat="1" ht="102" customHeight="1" x14ac:dyDescent="0.25">
      <c r="A51" s="23">
        <v>49</v>
      </c>
      <c r="B51" s="36" t="s">
        <v>215</v>
      </c>
      <c r="C51" s="36" t="s">
        <v>96</v>
      </c>
      <c r="D51" s="37" t="s">
        <v>216</v>
      </c>
      <c r="E51" s="38" t="s">
        <v>72</v>
      </c>
      <c r="F51" s="39" t="s">
        <v>217</v>
      </c>
      <c r="G51" s="22"/>
      <c r="H51" s="24"/>
      <c r="I51" s="2"/>
      <c r="J51" s="2"/>
      <c r="K51" s="2"/>
      <c r="L51" s="2"/>
      <c r="M51" s="2"/>
      <c r="N51" s="2"/>
      <c r="O51" s="2"/>
      <c r="P51" s="2"/>
      <c r="Q51" s="2"/>
      <c r="R51" s="2"/>
      <c r="S51" s="2"/>
      <c r="T51" s="2"/>
      <c r="U51" s="2"/>
      <c r="V51" s="2"/>
      <c r="W51" s="2"/>
      <c r="X51" s="2"/>
      <c r="Y51" s="2"/>
      <c r="Z51" s="2"/>
      <c r="AA51" s="2"/>
      <c r="AB51" s="2"/>
      <c r="AC51" s="2"/>
      <c r="AD51" s="2"/>
      <c r="AE51" s="2"/>
      <c r="AF51" s="2"/>
      <c r="AG51" s="2"/>
    </row>
    <row r="52" spans="1:33" s="35" customFormat="1" ht="90.75" customHeight="1" x14ac:dyDescent="0.25">
      <c r="A52" s="23">
        <v>50</v>
      </c>
      <c r="B52" s="36" t="s">
        <v>218</v>
      </c>
      <c r="C52" s="36" t="s">
        <v>69</v>
      </c>
      <c r="D52" s="37" t="s">
        <v>219</v>
      </c>
      <c r="E52" s="38" t="s">
        <v>72</v>
      </c>
      <c r="F52" s="39" t="s">
        <v>220</v>
      </c>
      <c r="G52" s="22"/>
      <c r="H52" s="24"/>
      <c r="I52" s="2"/>
      <c r="J52" s="2"/>
      <c r="K52" s="2"/>
      <c r="L52" s="2"/>
      <c r="M52" s="2"/>
      <c r="N52" s="2"/>
      <c r="O52" s="2"/>
      <c r="P52" s="2"/>
      <c r="Q52" s="2"/>
      <c r="R52" s="2"/>
      <c r="S52" s="2"/>
      <c r="T52" s="2"/>
      <c r="U52" s="2"/>
      <c r="V52" s="2"/>
      <c r="W52" s="2"/>
      <c r="X52" s="2"/>
      <c r="Y52" s="2"/>
      <c r="Z52" s="2"/>
      <c r="AA52" s="2"/>
      <c r="AB52" s="2"/>
      <c r="AC52" s="2"/>
      <c r="AD52" s="2"/>
      <c r="AE52" s="2"/>
      <c r="AF52" s="2"/>
      <c r="AG52" s="2"/>
    </row>
    <row r="53" spans="1:33" s="35" customFormat="1" ht="51" x14ac:dyDescent="0.25">
      <c r="A53" s="23">
        <v>51</v>
      </c>
      <c r="B53" s="36" t="s">
        <v>221</v>
      </c>
      <c r="C53" s="36" t="s">
        <v>69</v>
      </c>
      <c r="D53" s="37" t="s">
        <v>222</v>
      </c>
      <c r="E53" s="38" t="s">
        <v>72</v>
      </c>
      <c r="F53" s="39" t="s">
        <v>223</v>
      </c>
      <c r="G53" s="22"/>
      <c r="H53" s="24"/>
      <c r="I53" s="2"/>
      <c r="J53" s="2"/>
      <c r="K53" s="2"/>
      <c r="L53" s="2"/>
      <c r="M53" s="2"/>
      <c r="N53" s="2"/>
      <c r="O53" s="2"/>
      <c r="P53" s="2"/>
      <c r="Q53" s="2"/>
      <c r="R53" s="2"/>
      <c r="S53" s="2"/>
      <c r="T53" s="2"/>
      <c r="U53" s="2"/>
      <c r="V53" s="2"/>
      <c r="W53" s="2"/>
      <c r="X53" s="2"/>
      <c r="Y53" s="2"/>
      <c r="Z53" s="2"/>
      <c r="AA53" s="2"/>
      <c r="AB53" s="2"/>
      <c r="AC53" s="2"/>
      <c r="AD53" s="2"/>
      <c r="AE53" s="2"/>
      <c r="AF53" s="2"/>
      <c r="AG53" s="2"/>
    </row>
    <row r="54" spans="1:33" s="35" customFormat="1" ht="102" x14ac:dyDescent="0.25">
      <c r="A54" s="23">
        <v>52</v>
      </c>
      <c r="B54" s="36" t="s">
        <v>224</v>
      </c>
      <c r="C54" s="36" t="s">
        <v>96</v>
      </c>
      <c r="D54" s="37" t="s">
        <v>225</v>
      </c>
      <c r="E54" s="38" t="s">
        <v>40</v>
      </c>
      <c r="F54" s="39" t="s">
        <v>226</v>
      </c>
      <c r="G54" s="22"/>
      <c r="H54" s="24"/>
      <c r="I54" s="2"/>
      <c r="J54" s="2"/>
      <c r="K54" s="2"/>
      <c r="L54" s="2"/>
      <c r="M54" s="2"/>
      <c r="N54" s="2"/>
      <c r="O54" s="2"/>
      <c r="P54" s="2"/>
      <c r="Q54" s="2"/>
      <c r="R54" s="2"/>
      <c r="S54" s="2"/>
      <c r="T54" s="2"/>
      <c r="U54" s="2"/>
      <c r="V54" s="2"/>
      <c r="W54" s="2"/>
      <c r="X54" s="2"/>
      <c r="Y54" s="2"/>
      <c r="Z54" s="2"/>
      <c r="AA54" s="2"/>
      <c r="AB54" s="2"/>
      <c r="AC54" s="2"/>
      <c r="AD54" s="2"/>
      <c r="AE54" s="2"/>
      <c r="AF54" s="2"/>
      <c r="AG54" s="2"/>
    </row>
    <row r="55" spans="1:33" s="35" customFormat="1" ht="51" x14ac:dyDescent="0.25">
      <c r="A55" s="23">
        <v>53</v>
      </c>
      <c r="B55" s="36" t="s">
        <v>227</v>
      </c>
      <c r="C55" s="36" t="s">
        <v>96</v>
      </c>
      <c r="D55" s="37" t="s">
        <v>229</v>
      </c>
      <c r="E55" s="38" t="s">
        <v>72</v>
      </c>
      <c r="F55" s="39" t="s">
        <v>228</v>
      </c>
      <c r="G55" s="22"/>
      <c r="H55" s="24"/>
      <c r="I55" s="2"/>
      <c r="J55" s="2"/>
      <c r="K55" s="2"/>
      <c r="L55" s="2"/>
      <c r="M55" s="2"/>
      <c r="N55" s="2"/>
      <c r="O55" s="2"/>
      <c r="P55" s="2"/>
      <c r="Q55" s="2"/>
      <c r="R55" s="2"/>
      <c r="S55" s="2"/>
      <c r="T55" s="2"/>
      <c r="U55" s="2"/>
      <c r="V55" s="2"/>
      <c r="W55" s="2"/>
      <c r="X55" s="2"/>
      <c r="Y55" s="2"/>
      <c r="Z55" s="2"/>
      <c r="AA55" s="2"/>
      <c r="AB55" s="2"/>
      <c r="AC55" s="2"/>
      <c r="AD55" s="2"/>
      <c r="AE55" s="2"/>
      <c r="AF55" s="2"/>
      <c r="AG55" s="2"/>
    </row>
    <row r="56" spans="1:33" s="35" customFormat="1" ht="51" x14ac:dyDescent="0.25">
      <c r="A56" s="23">
        <v>54</v>
      </c>
      <c r="B56" s="36" t="s">
        <v>230</v>
      </c>
      <c r="C56" s="36" t="s">
        <v>96</v>
      </c>
      <c r="D56" s="37" t="s">
        <v>231</v>
      </c>
      <c r="E56" s="38" t="s">
        <v>40</v>
      </c>
      <c r="F56" s="39" t="s">
        <v>232</v>
      </c>
      <c r="G56" s="22"/>
      <c r="H56" s="24"/>
      <c r="I56" s="2"/>
      <c r="J56" s="2"/>
      <c r="K56" s="2"/>
      <c r="L56" s="2"/>
      <c r="M56" s="2"/>
      <c r="N56" s="2"/>
      <c r="O56" s="2"/>
      <c r="P56" s="2"/>
      <c r="Q56" s="2"/>
      <c r="R56" s="2"/>
      <c r="S56" s="2"/>
      <c r="T56" s="2"/>
      <c r="U56" s="2"/>
      <c r="V56" s="2"/>
      <c r="W56" s="2"/>
      <c r="X56" s="2"/>
      <c r="Y56" s="2"/>
      <c r="Z56" s="2"/>
      <c r="AA56" s="2"/>
      <c r="AB56" s="2"/>
      <c r="AC56" s="2"/>
      <c r="AD56" s="2"/>
      <c r="AE56" s="2"/>
      <c r="AF56" s="2"/>
      <c r="AG56" s="2"/>
    </row>
    <row r="57" spans="1:33" s="35" customFormat="1" ht="64.5" customHeight="1" x14ac:dyDescent="0.25">
      <c r="A57" s="23">
        <v>55</v>
      </c>
      <c r="B57" s="36" t="s">
        <v>233</v>
      </c>
      <c r="C57" s="36" t="s">
        <v>69</v>
      </c>
      <c r="D57" s="37" t="s">
        <v>234</v>
      </c>
      <c r="E57" s="38" t="s">
        <v>40</v>
      </c>
      <c r="F57" s="39" t="s">
        <v>235</v>
      </c>
      <c r="G57" s="22"/>
      <c r="H57" s="24"/>
      <c r="I57" s="2"/>
      <c r="J57" s="2"/>
      <c r="K57" s="2"/>
      <c r="L57" s="2"/>
      <c r="M57" s="2"/>
      <c r="N57" s="2"/>
      <c r="O57" s="2"/>
      <c r="P57" s="2"/>
      <c r="Q57" s="2"/>
      <c r="R57" s="2"/>
      <c r="S57" s="2"/>
      <c r="T57" s="2"/>
      <c r="U57" s="2"/>
      <c r="V57" s="2"/>
      <c r="W57" s="2"/>
      <c r="X57" s="2"/>
      <c r="Y57" s="2"/>
      <c r="Z57" s="2"/>
      <c r="AA57" s="2"/>
      <c r="AB57" s="2"/>
      <c r="AC57" s="2"/>
      <c r="AD57" s="2"/>
      <c r="AE57" s="2"/>
      <c r="AF57" s="2"/>
      <c r="AG57" s="2"/>
    </row>
    <row r="58" spans="1:33" s="35" customFormat="1" ht="76.5" x14ac:dyDescent="0.25">
      <c r="A58" s="23">
        <v>56</v>
      </c>
      <c r="B58" s="36" t="s">
        <v>236</v>
      </c>
      <c r="C58" s="36" t="s">
        <v>69</v>
      </c>
      <c r="D58" s="37" t="s">
        <v>237</v>
      </c>
      <c r="E58" s="38" t="s">
        <v>72</v>
      </c>
      <c r="F58" s="39" t="s">
        <v>238</v>
      </c>
      <c r="G58" s="22"/>
      <c r="H58" s="24"/>
      <c r="I58" s="2"/>
      <c r="J58" s="2"/>
      <c r="K58" s="2"/>
      <c r="L58" s="2"/>
      <c r="M58" s="2"/>
      <c r="N58" s="2"/>
      <c r="O58" s="2"/>
      <c r="P58" s="2"/>
      <c r="Q58" s="2"/>
      <c r="R58" s="2"/>
      <c r="S58" s="2"/>
      <c r="T58" s="2"/>
      <c r="U58" s="2"/>
      <c r="V58" s="2"/>
      <c r="W58" s="2"/>
      <c r="X58" s="2"/>
      <c r="Y58" s="2"/>
      <c r="Z58" s="2"/>
      <c r="AA58" s="2"/>
      <c r="AB58" s="2"/>
      <c r="AC58" s="2"/>
      <c r="AD58" s="2"/>
      <c r="AE58" s="2"/>
      <c r="AF58" s="2"/>
      <c r="AG58" s="2"/>
    </row>
    <row r="59" spans="1:33" s="35" customFormat="1" ht="67.5" customHeight="1" x14ac:dyDescent="0.25">
      <c r="A59" s="23">
        <v>57</v>
      </c>
      <c r="B59" s="36" t="s">
        <v>239</v>
      </c>
      <c r="C59" s="36" t="s">
        <v>69</v>
      </c>
      <c r="D59" s="37" t="s">
        <v>237</v>
      </c>
      <c r="E59" s="38" t="s">
        <v>72</v>
      </c>
      <c r="F59" s="39" t="s">
        <v>238</v>
      </c>
      <c r="G59" s="22"/>
      <c r="H59" s="24"/>
      <c r="I59" s="2"/>
      <c r="J59" s="2"/>
      <c r="K59" s="2"/>
      <c r="L59" s="2"/>
      <c r="M59" s="2"/>
      <c r="N59" s="2"/>
      <c r="O59" s="2"/>
      <c r="P59" s="2"/>
      <c r="Q59" s="2"/>
      <c r="R59" s="2"/>
      <c r="S59" s="2"/>
      <c r="T59" s="2"/>
      <c r="U59" s="2"/>
      <c r="V59" s="2"/>
      <c r="W59" s="2"/>
      <c r="X59" s="2"/>
      <c r="Y59" s="2"/>
      <c r="Z59" s="2"/>
      <c r="AA59" s="2"/>
      <c r="AB59" s="2"/>
      <c r="AC59" s="2"/>
      <c r="AD59" s="2"/>
      <c r="AE59" s="2"/>
      <c r="AF59" s="2"/>
      <c r="AG59" s="2"/>
    </row>
    <row r="60" spans="1:33" s="35" customFormat="1" ht="186" customHeight="1" x14ac:dyDescent="0.25">
      <c r="A60" s="23">
        <v>58</v>
      </c>
      <c r="B60" s="36" t="s">
        <v>240</v>
      </c>
      <c r="C60" s="36" t="s">
        <v>96</v>
      </c>
      <c r="D60" s="37" t="s">
        <v>241</v>
      </c>
      <c r="E60" s="38" t="s">
        <v>40</v>
      </c>
      <c r="F60" s="39"/>
      <c r="G60" s="22"/>
      <c r="H60" s="24"/>
      <c r="I60" s="2"/>
      <c r="J60" s="2"/>
      <c r="K60" s="2"/>
      <c r="L60" s="2"/>
      <c r="M60" s="2"/>
      <c r="N60" s="2"/>
      <c r="O60" s="2"/>
      <c r="P60" s="2"/>
      <c r="Q60" s="2"/>
      <c r="R60" s="2"/>
      <c r="S60" s="2"/>
      <c r="T60" s="2"/>
      <c r="U60" s="2"/>
      <c r="V60" s="2"/>
      <c r="W60" s="2"/>
      <c r="X60" s="2"/>
      <c r="Y60" s="2"/>
      <c r="Z60" s="2"/>
      <c r="AA60" s="2"/>
      <c r="AB60" s="2"/>
      <c r="AC60" s="2"/>
      <c r="AD60" s="2"/>
      <c r="AE60" s="2"/>
      <c r="AF60" s="2"/>
      <c r="AG60" s="2"/>
    </row>
    <row r="61" spans="1:33" s="35" customFormat="1" ht="409.5" x14ac:dyDescent="0.25">
      <c r="A61" s="23">
        <v>59</v>
      </c>
      <c r="B61" s="36" t="s">
        <v>242</v>
      </c>
      <c r="C61" s="36" t="s">
        <v>69</v>
      </c>
      <c r="D61" s="37" t="s">
        <v>243</v>
      </c>
      <c r="E61" s="38" t="s">
        <v>40</v>
      </c>
      <c r="F61" s="39" t="s">
        <v>244</v>
      </c>
      <c r="G61" s="22"/>
      <c r="H61" s="24"/>
      <c r="I61" s="2"/>
      <c r="J61" s="2"/>
      <c r="K61" s="2"/>
      <c r="L61" s="2"/>
      <c r="M61" s="2"/>
      <c r="N61" s="2"/>
      <c r="O61" s="2"/>
      <c r="P61" s="2"/>
      <c r="Q61" s="2"/>
      <c r="R61" s="2"/>
      <c r="S61" s="2"/>
      <c r="T61" s="2"/>
      <c r="U61" s="2"/>
      <c r="V61" s="2"/>
      <c r="W61" s="2"/>
      <c r="X61" s="2"/>
      <c r="Y61" s="2"/>
      <c r="Z61" s="2"/>
      <c r="AA61" s="2"/>
      <c r="AB61" s="2"/>
      <c r="AC61" s="2"/>
      <c r="AD61" s="2"/>
      <c r="AE61" s="2"/>
      <c r="AF61" s="2"/>
      <c r="AG61" s="2"/>
    </row>
    <row r="62" spans="1:33" s="35" customFormat="1" ht="178.5" x14ac:dyDescent="0.25">
      <c r="A62" s="23">
        <v>60</v>
      </c>
      <c r="B62" s="36" t="s">
        <v>245</v>
      </c>
      <c r="C62" s="36" t="s">
        <v>69</v>
      </c>
      <c r="D62" s="37" t="s">
        <v>247</v>
      </c>
      <c r="E62" s="38" t="s">
        <v>40</v>
      </c>
      <c r="F62" s="39" t="s">
        <v>246</v>
      </c>
      <c r="G62" s="22"/>
      <c r="H62" s="24"/>
      <c r="I62" s="2"/>
      <c r="J62" s="2"/>
      <c r="K62" s="2"/>
      <c r="L62" s="2"/>
      <c r="M62" s="2"/>
      <c r="N62" s="2"/>
      <c r="O62" s="2"/>
      <c r="P62" s="2"/>
      <c r="Q62" s="2"/>
      <c r="R62" s="2"/>
      <c r="S62" s="2"/>
      <c r="T62" s="2"/>
      <c r="U62" s="2"/>
      <c r="V62" s="2"/>
      <c r="W62" s="2"/>
      <c r="X62" s="2"/>
      <c r="Y62" s="2"/>
      <c r="Z62" s="2"/>
      <c r="AA62" s="2"/>
      <c r="AB62" s="2"/>
      <c r="AC62" s="2"/>
      <c r="AD62" s="2"/>
      <c r="AE62" s="2"/>
      <c r="AF62" s="2"/>
      <c r="AG62" s="2"/>
    </row>
    <row r="63" spans="1:33" x14ac:dyDescent="0.25">
      <c r="B63" s="28"/>
      <c r="C63" s="28"/>
      <c r="D63" s="30"/>
      <c r="E63" s="27"/>
      <c r="F63" s="29"/>
    </row>
    <row r="64" spans="1:33" x14ac:dyDescent="0.25">
      <c r="B64" s="28"/>
      <c r="C64" s="28"/>
      <c r="D64" s="30"/>
      <c r="E64" s="27"/>
      <c r="F64" s="29"/>
    </row>
    <row r="65" spans="2:6" x14ac:dyDescent="0.25">
      <c r="B65" s="28"/>
      <c r="C65" s="28"/>
      <c r="D65" s="30"/>
      <c r="E65" s="27"/>
      <c r="F65" s="29"/>
    </row>
    <row r="66" spans="2:6" x14ac:dyDescent="0.25">
      <c r="B66" s="28"/>
      <c r="C66" s="28"/>
      <c r="D66" s="30"/>
      <c r="E66" s="27"/>
      <c r="F66" s="29"/>
    </row>
    <row r="67" spans="2:6" x14ac:dyDescent="0.25">
      <c r="B67" s="28"/>
      <c r="C67" s="28"/>
      <c r="D67" s="30"/>
      <c r="E67" s="27"/>
      <c r="F67" s="29"/>
    </row>
    <row r="68" spans="2:6" x14ac:dyDescent="0.25">
      <c r="B68" s="28"/>
      <c r="C68" s="28"/>
      <c r="D68" s="30"/>
      <c r="E68" s="27"/>
      <c r="F68" s="29"/>
    </row>
    <row r="69" spans="2:6" x14ac:dyDescent="0.25">
      <c r="B69" s="28"/>
      <c r="C69" s="28"/>
      <c r="D69" s="30"/>
      <c r="E69" s="27"/>
      <c r="F69" s="29"/>
    </row>
  </sheetData>
  <dataConsolidate link="1"/>
  <mergeCells count="3">
    <mergeCell ref="F1:F2"/>
    <mergeCell ref="B1:C1"/>
    <mergeCell ref="D1:E1"/>
  </mergeCells>
  <dataValidations count="1">
    <dataValidation type="list" allowBlank="1" showInputMessage="1" showErrorMessage="1" errorTitle="No valido" error="Dato no válido" sqref="E1:E28 E31:E1048576" xr:uid="{00000000-0002-0000-0000-000000000000}">
      <formula1>$H$1:$H$2</formula1>
    </dataValidation>
  </dataValidations>
  <printOptions horizontalCentered="1" gridLines="1"/>
  <pageMargins left="0.19685039370078741" right="0.15748031496062992" top="0.31496062992125984" bottom="0.19685039370078741" header="0.31496062992125984" footer="0.31496062992125984"/>
  <pageSetup scale="10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D10"/>
  <sheetViews>
    <sheetView workbookViewId="0">
      <selection activeCell="E14" sqref="E14"/>
    </sheetView>
  </sheetViews>
  <sheetFormatPr baseColWidth="10" defaultRowHeight="15" x14ac:dyDescent="0.25"/>
  <cols>
    <col min="3" max="3" width="16.140625" bestFit="1" customWidth="1"/>
  </cols>
  <sheetData>
    <row r="1" spans="1:4" ht="15.75" thickBot="1" x14ac:dyDescent="0.3"/>
    <row r="2" spans="1:4" ht="15.75" thickTop="1" x14ac:dyDescent="0.25">
      <c r="A2" s="11"/>
      <c r="B2" s="12" t="s">
        <v>60</v>
      </c>
      <c r="C2" s="12" t="s">
        <v>61</v>
      </c>
      <c r="D2" s="13" t="s">
        <v>62</v>
      </c>
    </row>
    <row r="3" spans="1:4" x14ac:dyDescent="0.25">
      <c r="A3" s="14" t="s">
        <v>63</v>
      </c>
      <c r="B3" s="15">
        <v>1675</v>
      </c>
      <c r="C3" s="15">
        <v>134</v>
      </c>
      <c r="D3" s="16"/>
    </row>
    <row r="4" spans="1:4" x14ac:dyDescent="0.25">
      <c r="A4" s="14" t="s">
        <v>64</v>
      </c>
      <c r="B4" s="15">
        <v>1499</v>
      </c>
      <c r="C4" s="15">
        <v>120</v>
      </c>
      <c r="D4" s="16"/>
    </row>
    <row r="5" spans="1:4" x14ac:dyDescent="0.25">
      <c r="A5" s="14" t="s">
        <v>65</v>
      </c>
      <c r="B5" s="15">
        <v>1326</v>
      </c>
      <c r="C5" s="15">
        <v>100</v>
      </c>
      <c r="D5" s="16"/>
    </row>
    <row r="6" spans="1:4" x14ac:dyDescent="0.25">
      <c r="A6" s="14" t="s">
        <v>66</v>
      </c>
      <c r="B6" s="15">
        <v>1411</v>
      </c>
      <c r="C6" s="15">
        <v>91</v>
      </c>
      <c r="D6" s="16"/>
    </row>
    <row r="7" spans="1:4" x14ac:dyDescent="0.25">
      <c r="A7" s="14" t="s">
        <v>67</v>
      </c>
      <c r="B7" s="15">
        <v>1230</v>
      </c>
      <c r="C7" s="15">
        <v>77</v>
      </c>
      <c r="D7" s="16"/>
    </row>
    <row r="8" spans="1:4" ht="15.75" thickBot="1" x14ac:dyDescent="0.3">
      <c r="A8" s="17" t="s">
        <v>68</v>
      </c>
      <c r="B8" s="18">
        <v>838</v>
      </c>
      <c r="C8" s="18">
        <v>110</v>
      </c>
      <c r="D8" s="19"/>
    </row>
    <row r="9" spans="1:4" ht="16.5" thickTop="1" thickBot="1" x14ac:dyDescent="0.3">
      <c r="A9" s="10" t="s">
        <v>62</v>
      </c>
      <c r="B9" s="9">
        <f>SUM(B3:B8)</f>
        <v>7979</v>
      </c>
      <c r="C9" s="9">
        <f>SUM(C3:C8)</f>
        <v>632</v>
      </c>
      <c r="D9" s="9">
        <f>B9/C9</f>
        <v>12.625</v>
      </c>
    </row>
    <row r="10" spans="1:4"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L22"/>
  <sheetViews>
    <sheetView workbookViewId="0">
      <selection activeCell="AD17" sqref="AD17"/>
    </sheetView>
  </sheetViews>
  <sheetFormatPr baseColWidth="10" defaultRowHeight="15" x14ac:dyDescent="0.25"/>
  <cols>
    <col min="1" max="1" width="11" customWidth="1"/>
    <col min="2" max="2" width="10.85546875" customWidth="1"/>
  </cols>
  <sheetData>
    <row r="1" spans="1:12" s="3" customFormat="1" x14ac:dyDescent="0.25">
      <c r="A1" s="46" t="s">
        <v>30</v>
      </c>
      <c r="B1" s="46"/>
      <c r="C1" s="46"/>
      <c r="D1" s="46"/>
      <c r="E1" s="46"/>
      <c r="F1" s="46"/>
      <c r="G1" s="46"/>
      <c r="H1" s="46"/>
      <c r="I1" s="46"/>
      <c r="J1" s="46"/>
      <c r="K1" s="46"/>
      <c r="L1" s="46"/>
    </row>
    <row r="2" spans="1:12" s="3" customFormat="1" x14ac:dyDescent="0.25">
      <c r="A2" s="3" t="s">
        <v>37</v>
      </c>
      <c r="B2" s="3" t="s">
        <v>29</v>
      </c>
      <c r="C2" s="3" t="s">
        <v>3</v>
      </c>
      <c r="D2" s="3" t="s">
        <v>20</v>
      </c>
      <c r="E2" s="3" t="s">
        <v>23</v>
      </c>
      <c r="F2" s="3" t="s">
        <v>1</v>
      </c>
      <c r="G2" s="3" t="s">
        <v>58</v>
      </c>
      <c r="H2" s="6" t="s">
        <v>16</v>
      </c>
      <c r="I2" s="3" t="s">
        <v>19</v>
      </c>
      <c r="J2" s="3" t="s">
        <v>57</v>
      </c>
      <c r="K2" s="3" t="s">
        <v>4</v>
      </c>
      <c r="L2" s="3" t="s">
        <v>30</v>
      </c>
    </row>
    <row r="3" spans="1:12" s="6" customFormat="1" x14ac:dyDescent="0.25">
      <c r="A3" s="6" t="e">
        <f>COUNTIFS(IP!#REF!,"*SP*",IP!#REF!,"&gt;=01/03/2014",IP!#REF!,"&lt;=31/03/2014")</f>
        <v>#REF!</v>
      </c>
      <c r="B3" s="6" t="e">
        <f>COUNTIFS(IP!#REF!,"*SETEC*",IP!#REF!,"&gt;=01/03/2014",IP!#REF!,"&lt;=31/03/2014")</f>
        <v>#REF!</v>
      </c>
      <c r="C3" s="6" t="e">
        <f>COUNTIFS(IP!#REF!,"*UTAIPPE*",IP!#REF!,"&gt;=01/03/2014",IP!#REF!,"&lt;=31/03/2014")</f>
        <v>#REF!</v>
      </c>
      <c r="D3" s="6" t="e">
        <f>COUNTIFS(IP!#REF!,"*VOCERO*",IP!#REF!,"&gt;=01/03/2014",IP!#REF!,"&lt;=31/03/2014")</f>
        <v>#REF!</v>
      </c>
      <c r="E3" s="6" t="e">
        <f>COUNTIFS(IP!#REF!,"*OM*",IP!#REF!,"&gt;=01/03/2014",IP!#REF!,"&lt;=31/03/2014")</f>
        <v>#REF!</v>
      </c>
      <c r="F3" s="6" t="e">
        <f>COUNTIFS(IP!#REF!,"*PGJ*",IP!#REF!,"&gt;=01/03/2014",IP!#REF!,"&lt;=31/03/2014")</f>
        <v>#REF!</v>
      </c>
      <c r="G3" s="6" t="e">
        <f>COUNTIFS(IP!#REF!,"*SEDARU*",IP!#REF!,"&gt;=01/03/2014",IP!#REF!,"&lt;=31/03/2014")</f>
        <v>#REF!</v>
      </c>
      <c r="H3" s="6" t="e">
        <f>COUNTIFS(IP!#REF!,"*STyPS*",IP!#REF!,"&gt;=01/03/2014",IP!#REF!,"&lt;=31/03/2014")</f>
        <v>#REF!</v>
      </c>
      <c r="I3" s="6" t="e">
        <f>COUNTIFS(IP!#REF!,"*SEDE*",IP!#REF!,"&gt;=01/03/2014",IP!#REF!,"&lt;=31/03/2014")</f>
        <v>#REF!</v>
      </c>
      <c r="J3" s="6" t="e">
        <f>COUNTIFS(IP!#REF!,"*SEYC*",IP!#REF!,"&gt;=01/03/2014",IP!#REF!,"&lt;=31/03/2014")</f>
        <v>#REF!</v>
      </c>
      <c r="K3" s="6" t="e">
        <f>COUNTIFS(IP!#REF!,"*SEGOB*",IP!#REF!,"&gt;=01/03/2014",IP!#REF!,"&lt;=31/03/2014")</f>
        <v>#REF!</v>
      </c>
      <c r="L3" s="6" t="e">
        <f>COUNTIFS(IP!#REF!,"*DEPENDENCIAS*",IP!#REF!,"&gt;=01/03/2014",IP!#REF!,"&lt;=31/03/2014")</f>
        <v>#REF!</v>
      </c>
    </row>
    <row r="4" spans="1:12" s="6" customFormat="1" x14ac:dyDescent="0.25"/>
    <row r="5" spans="1:12" s="6" customFormat="1" x14ac:dyDescent="0.25">
      <c r="A5" s="6" t="s">
        <v>54</v>
      </c>
      <c r="B5" s="6" t="s">
        <v>12</v>
      </c>
      <c r="C5" s="6" t="s">
        <v>52</v>
      </c>
      <c r="D5" s="6" t="s">
        <v>0</v>
      </c>
      <c r="E5" s="6" t="s">
        <v>10</v>
      </c>
      <c r="F5" s="6" t="s">
        <v>26</v>
      </c>
      <c r="G5" s="6" t="s">
        <v>27</v>
      </c>
      <c r="H5" s="6" t="s">
        <v>53</v>
      </c>
      <c r="I5" s="6" t="s">
        <v>56</v>
      </c>
      <c r="J5" s="6" t="s">
        <v>27</v>
      </c>
      <c r="K5" s="6" t="s">
        <v>55</v>
      </c>
    </row>
    <row r="6" spans="1:12" s="6" customFormat="1" x14ac:dyDescent="0.25">
      <c r="A6" s="6" t="e">
        <f>COUNTIFS(IP!#REF!,"*SEFIPLAN*",IP!#REF!,"&gt;=01/03/2014",IP!#REF!,"&lt;=31/03/2014")</f>
        <v>#REF!</v>
      </c>
      <c r="B6" s="6" t="e">
        <f>COUNTIFS(IP!#REF!,"*SINTRA*",IP!#REF!,"&gt;=01/03/2014",IP!#REF!,"&lt;=31/03/2014")</f>
        <v>#REF!</v>
      </c>
      <c r="C6" s="6" t="e">
        <f>COUNTIFS(IP!#REF!,"*SGP*",IP!#REF!,"&gt;=01/03/2014",IP!#REF!,"&lt;=31/03/2014")</f>
        <v>#REF!</v>
      </c>
      <c r="D6" s="6" t="e">
        <f>COUNTIFS(IP!#REF!,"*SESA*",IP!#REF!,"&gt;=01/03/2014",IP!#REF!,"&lt;=31/03/2014")</f>
        <v>#REF!</v>
      </c>
      <c r="E6" s="6" t="e">
        <f>COUNTIFS(IP!#REF!,"*SSP*",IP!#REF!,"&gt;=01/03/2014",IP!#REF!,"&lt;=31/03/2014")</f>
        <v>#REF!</v>
      </c>
      <c r="F6" s="6" t="e">
        <f>COUNTIFS(IP!#REF!,"*SEDU*",IP!#REF!,"&gt;=01/03/2014",IP!#REF!,"&lt;=31/03/2014")</f>
        <v>#REF!</v>
      </c>
      <c r="G6" s="6" t="e">
        <f>COUNTIFS(IP!#REF!,"*SEMA*",IP!#REF!,"&gt;=01/03/2014",IP!#REF!,"&lt;=31/03/2014")</f>
        <v>#REF!</v>
      </c>
      <c r="H6" s="6" t="e">
        <f>COUNTIFS(IP!#REF!,"*SEDESI*",IP!#REF!,"&gt;=01/03/2014",IP!#REF!,"&lt;=31/03/2014")</f>
        <v>#REF!</v>
      </c>
      <c r="I6" s="6" t="e">
        <f>COUNTIFS(IP!#REF!,"*SEDETUR*",IP!#REF!,"&gt;=01/03/2014",IP!#REF!,"&lt;=31/03/2014")</f>
        <v>#REF!</v>
      </c>
      <c r="J6" s="6" t="e">
        <f>COUNTIFS(IP!#REF!,"*SEMA*",IP!#REF!,"&gt;=01/03/2014",IP!#REF!,"&lt;=31/03/2014")</f>
        <v>#REF!</v>
      </c>
      <c r="K6" s="6" t="e">
        <f>COUNTIFS(IP!#REF!,"*SEDUVI*",IP!#REF!,"&gt;=01/03/2014",IP!#REF!,"&lt;=31/03/2014")</f>
        <v>#REF!</v>
      </c>
    </row>
    <row r="7" spans="1:12" s="6" customFormat="1" x14ac:dyDescent="0.25"/>
    <row r="8" spans="1:12" s="3" customFormat="1" x14ac:dyDescent="0.25"/>
    <row r="9" spans="1:12" s="3" customFormat="1" x14ac:dyDescent="0.25">
      <c r="A9" s="46" t="s">
        <v>8</v>
      </c>
      <c r="B9" s="46"/>
      <c r="C9" s="46"/>
      <c r="D9" s="46"/>
      <c r="E9" s="46"/>
      <c r="F9" s="46"/>
      <c r="G9" s="46"/>
      <c r="H9" s="46"/>
      <c r="I9" s="46"/>
      <c r="J9" s="46"/>
      <c r="K9" s="46"/>
      <c r="L9" s="46"/>
    </row>
    <row r="10" spans="1:12" s="3" customFormat="1" x14ac:dyDescent="0.25">
      <c r="A10" s="3" t="s">
        <v>21</v>
      </c>
      <c r="B10" s="3" t="s">
        <v>31</v>
      </c>
      <c r="C10" s="3" t="s">
        <v>22</v>
      </c>
      <c r="D10" s="3" t="s">
        <v>17</v>
      </c>
      <c r="E10" s="3" t="s">
        <v>9</v>
      </c>
      <c r="F10" s="3" t="s">
        <v>35</v>
      </c>
      <c r="G10" s="3" t="s">
        <v>32</v>
      </c>
      <c r="H10" s="3" t="s">
        <v>33</v>
      </c>
      <c r="I10" s="6" t="s">
        <v>6</v>
      </c>
      <c r="J10" s="6" t="s">
        <v>25</v>
      </c>
      <c r="K10" s="6" t="s">
        <v>34</v>
      </c>
      <c r="L10" s="6" t="s">
        <v>7</v>
      </c>
    </row>
    <row r="11" spans="1:12" s="3" customFormat="1" x14ac:dyDescent="0.25">
      <c r="A11" s="6" t="e">
        <f>COUNTIFS(IP!#REF!,"*APIQROO*",IP!#REF!,"&gt;=01/03/2014",IP!#REF!,"&lt;=31/03/2014")</f>
        <v>#REF!</v>
      </c>
      <c r="B11" s="6" t="e">
        <f>COUNTIFS(IP!#REF!,"*EVA*",IP!#REF!,"&gt;=01/03/2014",IP!#REF!,"&lt;=31/03/2014")</f>
        <v>#REF!</v>
      </c>
      <c r="C11" s="6" t="e">
        <f>COUNTIFS(IP!#REF!,"*COBAQROO*",IP!#REF!,"&gt;=01/03/2014",IP!#REF!,"&lt;=31/03/2014")</f>
        <v>#REF!</v>
      </c>
      <c r="D11" s="6" t="e">
        <f>COUNTIFS(IP!#REF!,"*CONALEP*",IP!#REF!,"&gt;=01/03/2014",IP!#REF!,"&lt;=31/03/2014")</f>
        <v>#REF!</v>
      </c>
      <c r="E11" s="6" t="e">
        <f>COUNTIFS(IP!#REF!,"*CAPA*",IP!#REF!,"&gt;=01/03/2014",IP!#REF!,"&lt;=31/03/2014")</f>
        <v>#REF!</v>
      </c>
      <c r="F11" s="6" t="e">
        <f>COUNTIFS(IP!#REF!,"*CQCYT*",IP!#REF!,"&gt;=01/03/2014",IP!#REF!,"&lt;=31/03/2014")</f>
        <v>#REF!</v>
      </c>
      <c r="G11" s="6" t="e">
        <f>COUNTIFS(IP!#REF!,"*ICAT*",IP!#REF!,"&gt;=01/03/2014",IP!#REF!,"&lt;=31/03/2014")</f>
        <v>#REF!</v>
      </c>
      <c r="H11" s="6" t="e">
        <f>COUNTIFS(IP!#REF!,"*ICEEQROO*",IP!#REF!,"&gt;=01/03/2014",IP!#REF!,"&lt;=31/03/2014")</f>
        <v>#REF!</v>
      </c>
      <c r="I11" s="6" t="e">
        <f>COUNTIFS(IP!#REF!,"*IPAE*",IP!#REF!,"&gt;=01/03/2014",IP!#REF!,"&lt;=31/03/2014")</f>
        <v>#REF!</v>
      </c>
      <c r="J11" s="6" t="e">
        <f>COUNTIFS(IP!#REF!,"*IQM*",IP!#REF!,"&gt;=01/03/2014",IP!#REF!,"&lt;=31/03/2014")</f>
        <v>#REF!</v>
      </c>
      <c r="K11" s="6" t="e">
        <f>COUNTIFS(IP!#REF!,"*ITSFCP*",IP!#REF!,"&gt;=01/03/2014",IP!#REF!,"&lt;=31/03/2014")</f>
        <v>#REF!</v>
      </c>
      <c r="L11" s="6" t="e">
        <f>COUNTIFS(IP!#REF!,"*LOS SEQ*",IP!#REF!,"&gt;=01/03/2014",IP!#REF!,"&lt;=31/03/2014")</f>
        <v>#REF!</v>
      </c>
    </row>
    <row r="12" spans="1:12" s="3" customFormat="1" x14ac:dyDescent="0.25">
      <c r="A12" s="6"/>
      <c r="B12" s="6"/>
      <c r="C12" s="6"/>
      <c r="D12" s="6"/>
      <c r="E12" s="6"/>
      <c r="F12" s="6"/>
      <c r="G12" s="6"/>
      <c r="H12" s="6"/>
      <c r="I12" s="6"/>
      <c r="J12" s="6"/>
      <c r="K12" s="6"/>
      <c r="L12" s="6"/>
    </row>
    <row r="13" spans="1:12" s="3" customFormat="1" x14ac:dyDescent="0.25">
      <c r="A13" s="6" t="s">
        <v>59</v>
      </c>
      <c r="B13" s="6" t="s">
        <v>5</v>
      </c>
      <c r="C13" s="6" t="s">
        <v>13</v>
      </c>
      <c r="D13" s="6" t="s">
        <v>2</v>
      </c>
      <c r="E13" s="6" t="s">
        <v>11</v>
      </c>
      <c r="F13" s="6" t="s">
        <v>24</v>
      </c>
      <c r="G13" s="6" t="s">
        <v>14</v>
      </c>
      <c r="H13" s="6" t="s">
        <v>28</v>
      </c>
      <c r="I13" s="6" t="s">
        <v>15</v>
      </c>
      <c r="J13" s="6" t="s">
        <v>36</v>
      </c>
      <c r="K13" s="6" t="s">
        <v>48</v>
      </c>
      <c r="L13" s="6" t="s">
        <v>38</v>
      </c>
    </row>
    <row r="14" spans="1:12" s="3" customFormat="1" x14ac:dyDescent="0.25">
      <c r="A14" s="6" t="e">
        <f>COUNTIFS(IP!#REF!,"*IFEQROO*",IP!#REF!,"&gt;=01/03/2014",IP!#REF!,"&lt;=31/03/2014")</f>
        <v>#REF!</v>
      </c>
      <c r="B14" s="6" t="e">
        <f>COUNTIFS(IP!#REF!,"*LOS SESA*",IP!#REF!,"&gt;=01/03/2014",IP!#REF!,"&lt;=31/03/2014")</f>
        <v>#REF!</v>
      </c>
      <c r="C14" s="6" t="e">
        <f>COUNTIFS(IP!#REF!,"*DIF*",IP!#REF!,"&gt;=01/03/2014",IP!#REF!,"&lt;=31/03/2014")</f>
        <v>#REF!</v>
      </c>
      <c r="D14" s="6" t="e">
        <f>COUNTIFS(IP!#REF!,"*INIRA*",IP!#REF!,"&gt;=01/03/2014",IP!#REF!,"&lt;=31/03/2014")</f>
        <v>#REF!</v>
      </c>
      <c r="E14" s="6" t="e">
        <f>COUNTIFS(IP!#REF!,"*SQCS*",IP!#REF!,"&gt;=01/03/2014",IP!#REF!,"&lt;=31/03/2014")</f>
        <v>#REF!</v>
      </c>
      <c r="F14" s="6" t="e">
        <f>COUNTIFS(IP!#REF!,"*UQROO*",IP!#REF!,"&gt;=01/03/2014",IP!#REF!,"&lt;=31/03/2014")</f>
        <v>#REF!</v>
      </c>
      <c r="G14" s="6" t="e">
        <f>COUNTIFS(IP!#REF!,"*UC*",IP!#REF!,"&gt;=01/03/2014",IP!#REF!,"&lt;=31/03/2014")</f>
        <v>#REF!</v>
      </c>
      <c r="H14" s="6" t="e">
        <f>COUNTIFS(IP!#REF!,"*UTC*",IP!#REF!,"&gt;=01/03/2014",IP!#REF!,"&lt;=31/03/2014")</f>
        <v>#REF!</v>
      </c>
      <c r="I14" s="6" t="e">
        <f>COUNTIFS(IP!#REF!,"*COJUDEQ*",IP!#REF!,"&gt;=01/03/2014",IP!#REF!,"&lt;=31/03/2014")</f>
        <v>#REF!</v>
      </c>
      <c r="J14" s="6" t="e">
        <f>COUNTIFS(IP!#REF!,"*IDEFIN*",IP!#REF!,"&gt;=01/03/2014",IP!#REF!,"&lt;=31/03/2014")</f>
        <v>#REF!</v>
      </c>
      <c r="K14" s="6" t="e">
        <f>COUNTIFS(IP!#REF!,"*HIDROPONIA*",IP!#REF!,"&gt;=01/03/2014",IP!#REF!,"&lt;=31/03/2014")</f>
        <v>#REF!</v>
      </c>
      <c r="L14" s="6" t="e">
        <f>COUNTIFS(IP!#REF!,"*VIP*",IP!#REF!,"&gt;=01/03/2014",IP!#REF!,"&lt;=31/03/2014")</f>
        <v>#REF!</v>
      </c>
    </row>
    <row r="15" spans="1:12" s="3" customFormat="1" x14ac:dyDescent="0.25">
      <c r="A15" s="6"/>
      <c r="B15" s="6"/>
      <c r="C15" s="6"/>
      <c r="D15" s="6"/>
      <c r="E15" s="6"/>
      <c r="F15" s="6"/>
      <c r="G15" s="6"/>
      <c r="H15" s="6"/>
      <c r="I15" s="6"/>
      <c r="J15" s="6"/>
      <c r="K15" s="6"/>
      <c r="L15" s="6"/>
    </row>
    <row r="16" spans="1:12" s="3" customFormat="1" x14ac:dyDescent="0.25">
      <c r="A16" s="6" t="s">
        <v>39</v>
      </c>
      <c r="B16" s="6" t="s">
        <v>47</v>
      </c>
      <c r="C16" s="6" t="s">
        <v>41</v>
      </c>
      <c r="D16" s="6" t="s">
        <v>42</v>
      </c>
      <c r="E16" s="6" t="s">
        <v>43</v>
      </c>
      <c r="F16" s="3" t="s">
        <v>44</v>
      </c>
      <c r="G16" s="3" t="s">
        <v>45</v>
      </c>
      <c r="H16" s="3" t="s">
        <v>51</v>
      </c>
      <c r="I16" s="3" t="s">
        <v>46</v>
      </c>
      <c r="J16" s="3" t="s">
        <v>8</v>
      </c>
      <c r="K16" s="3" t="s">
        <v>49</v>
      </c>
      <c r="L16" s="3" t="s">
        <v>50</v>
      </c>
    </row>
    <row r="17" spans="1:12" s="3" customFormat="1" x14ac:dyDescent="0.25">
      <c r="A17" s="6" t="e">
        <f>COUNTIFS(IP!#REF!,"*CECYTE*",IP!#REF!,"&gt;=01/03/2014",IP!#REF!,"&lt;=31/03/2014")</f>
        <v>#REF!</v>
      </c>
      <c r="B17" s="6" t="e">
        <f>COUNTIFS(IP!#REF!,"*PPA*",IP!#REF!,"&gt;=01/03/2014",IP!#REF!,"&lt;=31/03/2014")</f>
        <v>#REF!</v>
      </c>
      <c r="C17" s="6" t="e">
        <f>COUNTIFS(IP!#REF!,"*FPTS*",IP!#REF!,"&gt;=01/03/2014",IP!#REF!,"&lt;=31/03/2014")</f>
        <v>#REF!</v>
      </c>
      <c r="D17" s="6" t="e">
        <f>COUNTIFS(IP!#REF!,"*OVC*",IP!#REF!,"&gt;=01/03/2014",IP!#REF!,"&lt;=31/03/2014")</f>
        <v>#REF!</v>
      </c>
      <c r="E17" s="6" t="e">
        <f>COUNTIFS(IP!#REF!,"*FPTOPB*",IP!#REF!,"&gt;=01/03/2014",IP!#REF!,"&lt;=31/03/2014")</f>
        <v>#REF!</v>
      </c>
      <c r="F17" s="6" t="e">
        <f>COUNTIFS(IP!#REF!,"*UTCH*",IP!#REF!,"&gt;=01/03/2014",IP!#REF!,"&lt;=31/03/2014")</f>
        <v>#REF!</v>
      </c>
      <c r="G17" s="6" t="e">
        <f>COUNTIFS(IP!#REF!,"*UTRM*",IP!#REF!,"&gt;=01/03/2014",IP!#REF!,"&lt;=31/03/2014")</f>
        <v>#REF!</v>
      </c>
      <c r="H17" s="6" t="e">
        <f>COUNTIFS(IP!#REF!,"*UIMQROO*",IP!#REF!,"&gt;=01/03/2014",IP!#REF!,"&lt;=31/03/2014")</f>
        <v>#REF!</v>
      </c>
      <c r="I17" s="6" t="e">
        <f>COUNTIFS(IP!#REF!,"*UPQROO*",IP!#REF!,"&gt;=01/03/2014",IP!#REF!,"&lt;=31/03/2014")</f>
        <v>#REF!</v>
      </c>
      <c r="J17" s="6" t="e">
        <f>COUNTIFS(IP!#REF!,"*ENTIDADES*",IP!#REF!,"&gt;=01/03/2014",IP!#REF!,"&lt;=31/03/2014")</f>
        <v>#REF!</v>
      </c>
      <c r="K17" s="6" t="e">
        <f>COUNTIFS(IP!#REF!,"*CJ*",IP!#REF!,"&gt;=01/03/2014",IP!#REF!,"&lt;=31/03/2014")</f>
        <v>#REF!</v>
      </c>
      <c r="L17" s="6" t="e">
        <f>COUNTIFS(IP!#REF!,"*UPB*",IP!#REF!,"&gt;=01/03/2014",IP!#REF!,"&lt;=31/03/2014")</f>
        <v>#REF!</v>
      </c>
    </row>
    <row r="18" spans="1:12" x14ac:dyDescent="0.25">
      <c r="I18" s="4"/>
      <c r="J18" s="4"/>
    </row>
    <row r="19" spans="1:12" x14ac:dyDescent="0.25">
      <c r="C19" s="3"/>
      <c r="F19" s="3"/>
      <c r="J19" s="3"/>
      <c r="K19" s="3"/>
    </row>
    <row r="20" spans="1:12" x14ac:dyDescent="0.25">
      <c r="C20" s="6"/>
      <c r="D20" s="3"/>
      <c r="E20" s="3"/>
      <c r="F20" s="3"/>
      <c r="G20" s="3"/>
      <c r="H20" s="3"/>
      <c r="I20" s="3"/>
      <c r="J20" s="3"/>
      <c r="K20" s="3"/>
    </row>
    <row r="21" spans="1:12" x14ac:dyDescent="0.25">
      <c r="E21" s="5"/>
      <c r="F21" s="5"/>
      <c r="I21" s="7"/>
      <c r="J21" s="7"/>
    </row>
    <row r="22" spans="1:12" x14ac:dyDescent="0.25">
      <c r="F22" s="4"/>
      <c r="G22" s="4"/>
    </row>
  </sheetData>
  <mergeCells count="2">
    <mergeCell ref="A9:L9"/>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C8" sqref="C8:C2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IP</vt:lpstr>
      <vt:lpstr>Hoja1</vt:lpstr>
      <vt:lpstr>D Req</vt:lpstr>
      <vt:lpstr>Hoja2</vt:lpstr>
      <vt:lpstr>IP!Área_de_impresión</vt:lpstr>
      <vt:lpstr>'D Req'!fecha1</vt:lpstr>
      <vt:lpstr>'D Req'!fecha2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Edgar Araos</cp:lastModifiedBy>
  <cp:lastPrinted>2020-02-05T21:00:44Z</cp:lastPrinted>
  <dcterms:created xsi:type="dcterms:W3CDTF">2010-05-13T21:34:32Z</dcterms:created>
  <dcterms:modified xsi:type="dcterms:W3CDTF">2020-02-05T21:00:47Z</dcterms:modified>
</cp:coreProperties>
</file>