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archivo\Archivos\Usuarios\Edgar Araos\Informe Anual correcto 2019\formato 4 correcto\"/>
    </mc:Choice>
  </mc:AlternateContent>
  <xr:revisionPtr revIDLastSave="0" documentId="13_ncr:1_{2C3B5D44-01ED-418C-A154-8AD9383AA34F}" xr6:coauthVersionLast="45" xr6:coauthVersionMax="45" xr10:uidLastSave="{00000000-0000-0000-0000-000000000000}"/>
  <bookViews>
    <workbookView xWindow="-120" yWindow="480" windowWidth="20730" windowHeight="11160" activeTab="1" xr2:uid="{00000000-000D-0000-FFFF-FFFF00000000}"/>
  </bookViews>
  <sheets>
    <sheet name="ARCO" sheetId="205" r:id="rId1"/>
    <sheet name="IP" sheetId="177" r:id="rId2"/>
    <sheet name="Hoja1" sheetId="204" r:id="rId3"/>
    <sheet name="D Req" sheetId="7" state="hidden" r:id="rId4"/>
    <sheet name="Hoja2" sheetId="206" r:id="rId5"/>
  </sheets>
  <definedNames>
    <definedName name="_xlnm._FilterDatabase" localSheetId="0" hidden="1">ARCO!$X$2:$AE$2</definedName>
    <definedName name="_xlnm._FilterDatabase" localSheetId="1" hidden="1">IP!#REF!</definedName>
    <definedName name="_GoBack" localSheetId="0">ARCO!#REF!</definedName>
    <definedName name="_GoBack" localSheetId="1">IP!#REF!</definedName>
    <definedName name="_xlnm.Print_Area" localSheetId="1">IP!$A$1:$G$165</definedName>
    <definedName name="fecha1" localSheetId="3">'D Req'!$F$22</definedName>
    <definedName name="fecha2" localSheetId="3">'D Req'!$G$22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U95" i="205" l="1"/>
  <c r="C9" i="204"/>
  <c r="B9" i="204"/>
  <c r="D9" i="204"/>
  <c r="F14" i="7"/>
  <c r="A14" i="7"/>
  <c r="L17" i="7"/>
  <c r="K17" i="7"/>
  <c r="J17" i="7"/>
  <c r="I17" i="7"/>
  <c r="H17" i="7"/>
  <c r="G17" i="7"/>
  <c r="F17" i="7"/>
  <c r="E17" i="7"/>
  <c r="D17" i="7"/>
  <c r="C17" i="7"/>
  <c r="B17" i="7"/>
  <c r="A17" i="7"/>
  <c r="L14" i="7"/>
  <c r="K14" i="7"/>
  <c r="J14" i="7"/>
  <c r="I14" i="7"/>
  <c r="H14" i="7"/>
  <c r="G14" i="7"/>
  <c r="E14" i="7"/>
  <c r="D14" i="7"/>
  <c r="C14" i="7"/>
  <c r="B14" i="7"/>
  <c r="L11" i="7"/>
  <c r="K11" i="7"/>
  <c r="J11" i="7"/>
  <c r="I11" i="7"/>
  <c r="H11" i="7"/>
  <c r="G11" i="7"/>
  <c r="F11" i="7"/>
  <c r="E11" i="7"/>
  <c r="D11" i="7"/>
  <c r="C11" i="7"/>
  <c r="B11" i="7"/>
  <c r="A11" i="7"/>
  <c r="K6" i="7"/>
  <c r="J6" i="7"/>
  <c r="I6" i="7"/>
  <c r="H6" i="7"/>
  <c r="G6" i="7"/>
  <c r="F6" i="7"/>
  <c r="E6" i="7"/>
  <c r="D6" i="7"/>
  <c r="L3" i="7"/>
  <c r="K3" i="7"/>
  <c r="J3" i="7"/>
  <c r="I3" i="7"/>
  <c r="H3" i="7"/>
  <c r="G3" i="7"/>
  <c r="F3" i="7"/>
  <c r="E3" i="7"/>
  <c r="D3" i="7"/>
  <c r="C3" i="7"/>
  <c r="C6" i="7"/>
  <c r="B6" i="7"/>
  <c r="B3" i="7"/>
  <c r="A3" i="7"/>
  <c r="A6" i="7"/>
</calcChain>
</file>

<file path=xl/sharedStrings.xml><?xml version="1.0" encoding="utf-8"?>
<sst xmlns="http://schemas.openxmlformats.org/spreadsheetml/2006/main" count="798" uniqueCount="613">
  <si>
    <t>Descripción de la Solicitud</t>
  </si>
  <si>
    <t>Observaciones</t>
  </si>
  <si>
    <t>SESA</t>
  </si>
  <si>
    <t>PGJ</t>
  </si>
  <si>
    <t>INIRA</t>
  </si>
  <si>
    <t>UTAIPPE</t>
  </si>
  <si>
    <t>SEGOB</t>
  </si>
  <si>
    <t>LOS SESA</t>
  </si>
  <si>
    <t>IPAE</t>
  </si>
  <si>
    <t>LOS SEQ</t>
  </si>
  <si>
    <t>ENTIDADES</t>
  </si>
  <si>
    <t>CAPA</t>
  </si>
  <si>
    <t>SSP</t>
  </si>
  <si>
    <t>SQCS</t>
  </si>
  <si>
    <t>SINTRA</t>
  </si>
  <si>
    <t>DIF</t>
  </si>
  <si>
    <t>U. DEL CARIBE</t>
  </si>
  <si>
    <t>COJUDEQ</t>
  </si>
  <si>
    <t>STyPS</t>
  </si>
  <si>
    <t>TIPO DE RESPUESTA</t>
  </si>
  <si>
    <t>ACTUACIONES OFICIALES</t>
  </si>
  <si>
    <t>CONALEP</t>
  </si>
  <si>
    <t>requerimiento a titulares de dependencias y entidades mediante oficios</t>
  </si>
  <si>
    <t>sexo</t>
  </si>
  <si>
    <t>SEDE</t>
  </si>
  <si>
    <t>VOCERO</t>
  </si>
  <si>
    <t>APIQROO</t>
  </si>
  <si>
    <t>Desechamiento</t>
  </si>
  <si>
    <t>Respuesta</t>
  </si>
  <si>
    <t>Aclaracion</t>
  </si>
  <si>
    <t>Inf Ent</t>
  </si>
  <si>
    <t>No Comp</t>
  </si>
  <si>
    <t>Conf</t>
  </si>
  <si>
    <t>COBAQROO</t>
  </si>
  <si>
    <t>Ent. Par</t>
  </si>
  <si>
    <t>No Ent Inf.</t>
  </si>
  <si>
    <t>O.M.</t>
  </si>
  <si>
    <t xml:space="preserve">UQROO </t>
  </si>
  <si>
    <t>IQM</t>
  </si>
  <si>
    <t>SEDU</t>
  </si>
  <si>
    <t>SEMA</t>
  </si>
  <si>
    <t>UTC</t>
  </si>
  <si>
    <t>SETEC</t>
  </si>
  <si>
    <t>DEPENDENCIAS</t>
  </si>
  <si>
    <t>EVA</t>
  </si>
  <si>
    <t>ICAT</t>
  </si>
  <si>
    <t>ICEEQROO</t>
  </si>
  <si>
    <t>ITSFCP</t>
  </si>
  <si>
    <t>COQCYT</t>
  </si>
  <si>
    <t>IDEFIN</t>
  </si>
  <si>
    <t>s. particular</t>
  </si>
  <si>
    <t>VIP</t>
  </si>
  <si>
    <t>CECYTE</t>
  </si>
  <si>
    <t>N/Ex Inf</t>
  </si>
  <si>
    <t>Rvda</t>
  </si>
  <si>
    <t>Insti. Resp.</t>
  </si>
  <si>
    <t>F</t>
  </si>
  <si>
    <t>Acuerdo Inex</t>
  </si>
  <si>
    <t>Coord Municipios</t>
  </si>
  <si>
    <t xml:space="preserve">F e c h a </t>
  </si>
  <si>
    <t>recepción</t>
  </si>
  <si>
    <t xml:space="preserve"> Inicio Tramite</t>
  </si>
  <si>
    <t>repuesta ciudadano</t>
  </si>
  <si>
    <t>FPTS</t>
  </si>
  <si>
    <t>OVC</t>
  </si>
  <si>
    <t>FPTOPB</t>
  </si>
  <si>
    <t>UTCH</t>
  </si>
  <si>
    <t>UTRM</t>
  </si>
  <si>
    <t>UPQROO</t>
  </si>
  <si>
    <t>PPA</t>
  </si>
  <si>
    <t>HIDROPONIA</t>
  </si>
  <si>
    <t>CONSEJERIA</t>
  </si>
  <si>
    <t>Coord. enlace</t>
  </si>
  <si>
    <t>vcmiento ciudadano</t>
  </si>
  <si>
    <t>vcmiento enlace</t>
  </si>
  <si>
    <t>UPB</t>
  </si>
  <si>
    <t>UIMQROO</t>
  </si>
  <si>
    <t>SGP</t>
  </si>
  <si>
    <t>SEDESI</t>
  </si>
  <si>
    <t>PRÓRROGA</t>
  </si>
  <si>
    <t>2° REQ</t>
  </si>
  <si>
    <t>Neg Ficta</t>
  </si>
  <si>
    <t>Recon. Resp</t>
  </si>
  <si>
    <t>SEFIPLAN</t>
  </si>
  <si>
    <t>SEDUVI</t>
  </si>
  <si>
    <t>No. Dep</t>
  </si>
  <si>
    <t>SEDETUR</t>
  </si>
  <si>
    <t>SEYC</t>
  </si>
  <si>
    <t>SEDARU</t>
  </si>
  <si>
    <t>IFEQROO</t>
  </si>
  <si>
    <t>IMPEDIDA POR LEY</t>
  </si>
  <si>
    <r>
      <t xml:space="preserve">1 </t>
    </r>
    <r>
      <rPr>
        <vertAlign val="superscript"/>
        <sz val="8"/>
        <rFont val="Arial Narrow"/>
        <family val="2"/>
      </rPr>
      <t>ER</t>
    </r>
    <r>
      <rPr>
        <sz val="8"/>
        <rFont val="Arial Narrow"/>
        <family val="2"/>
      </rPr>
      <t xml:space="preserve"> REQ</t>
    </r>
  </si>
  <si>
    <t>MINUTOS</t>
  </si>
  <si>
    <t>SOL INGRESADAS</t>
  </si>
  <si>
    <t>TOTAL</t>
  </si>
  <si>
    <t>ENERO</t>
  </si>
  <si>
    <t>FEBRERO</t>
  </si>
  <si>
    <t>MARZO</t>
  </si>
  <si>
    <t>ABRIL</t>
  </si>
  <si>
    <t>MAYO</t>
  </si>
  <si>
    <t>JUNIO</t>
  </si>
  <si>
    <t>Datos Solicitud</t>
  </si>
  <si>
    <t>No</t>
  </si>
  <si>
    <t>Infomex</t>
  </si>
  <si>
    <t>Edad</t>
  </si>
  <si>
    <t>País</t>
  </si>
  <si>
    <t>Datos Solicitante</t>
  </si>
  <si>
    <t>Nombre</t>
  </si>
  <si>
    <t>Nivel Edu</t>
  </si>
  <si>
    <t>Ocupacion</t>
  </si>
  <si>
    <t>RR</t>
  </si>
  <si>
    <t>Tema General</t>
  </si>
  <si>
    <t>Tiempo  Respuesta</t>
  </si>
  <si>
    <t>Ciudad, Municipio</t>
  </si>
  <si>
    <t>M</t>
  </si>
  <si>
    <t>Costo</t>
  </si>
  <si>
    <t>Envio</t>
  </si>
  <si>
    <t>Rep</t>
  </si>
  <si>
    <t>Datos Dependencia</t>
  </si>
  <si>
    <t>NP</t>
  </si>
  <si>
    <t>MODALIDAD</t>
  </si>
  <si>
    <t>00006219</t>
  </si>
  <si>
    <t>Con fundamento en el Artículo 6 Constitucional solicito la siguiente información para su entrega de manera
electrónica a través de esta plataforma. Copia de las facturas pagadas a empresas por la renta y/o arrendamiento de vehículos con algún tipo de blindaje en el periodo comprendido entre el 2011, 2012, 2013, 2014, 2015, 2016, 2017 y 2018. En caso de que la información requerida incluya datos personales entregar la versión pública de los documentos.
Copia de las facturas pagadas a empresas por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para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por el servicio de arrendamiento de vehículos con algún tipo de blindaje en el periodo comprendido entre el 2011, 2012, 2013, 2014,2015, 2016, 2017 y 2018.
En caso de que la información requerida incluya datos personales entregar la versión pública de los documentos.
Copia de las facturas pagadas a empresas que ofrecen el servicio de arrendamiento de vehículos blindados para el trasladode funcionarios. En caso de que la información requerida incluya datos personales entregar la versión pública de los documentos.
Lista actualizada del número de vehículos blindados que conforman la flotilla vehicular del Gobierno del Estado, donde se incluya el nombre de los funcionarios y su cargo que tienen asignados estos vehículos.
Al ser el Gobierno de Quintana Roo un sujeto obligado por las leyes Federal y General de Transparencia, exijo se garantice mi derech</t>
  </si>
  <si>
    <t>0002-2019</t>
  </si>
  <si>
    <t>00006319</t>
  </si>
  <si>
    <t>SECOES</t>
  </si>
  <si>
    <t>00042819</t>
  </si>
  <si>
    <t>las remuneraciones de todos sus servidores públicos por el periodo de julio a diciembre del año 2018</t>
  </si>
  <si>
    <t>00046719</t>
  </si>
  <si>
    <t>Solicito la relación de los despachos de auditores asignados a todas las dependecias de Quintana Roo de
los ejercicios 2013 al 2018 y si en el presente ejercicio se les adeuda sus honorarios, acuerdo a la siguiente información:Ejercicio Fiscal, nombre de la dependencia, concepto del trabajo, importe, nombre del despacho asignado, adeudo de honorarios o si ya fue pagado e importe del adeudo.</t>
  </si>
  <si>
    <t>00057919</t>
  </si>
  <si>
    <t>Informe con fundamento Jurídico y de manera detallada para el caso de los municipios de:
a) Solidaridad: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4.¿cómo se resuelve operativamente para la autoridad administrativa el conflicto entre ordenamientos, (el Reglamento Municipal Vs la Ley? ¿Opera el general sobre el particular? ¿opera la regla de derecho administrativo y el particular o específico subsume al general?
(Nota las contralorías y jurídicos de los municipios que no sean el enunciado en el inciso no deberán responder a la información por no ser de su esfera competencial, no así los Tribunales y entidades estatales.
b) Cozumel: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C) Tulum: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 Benito Juárez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e) Othón P Blanco: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Documentación anexa:
Medio en que solicitó la información: Electrónico a través del sistema de solicitudes de</t>
  </si>
  <si>
    <t>00064319</t>
  </si>
  <si>
    <t>Debido a que la Sedena informó en respuesta a una solicitud de información que de acuerdo a las
cláusulas del convenio de colaboración firmado entre el Gobierno de Quintana Roo y Sedena el 26 de octubre de 2017 para la construcción de las instalaciones para una brigada de policía militar en el municipio de Isla Mujeres (por un monto de 600,000,000.00) la que otorgó los recursos fue el Gobierno de Quintana Roo, y por ende es la encargada de la información respecto a la obra, solicito al Gobierno de Quintana Roo que dé respuesta a lo siguiente sobre la mencionada obra: 1.-Que se me brinde el oficio mediante el cual la Sedena le informó al Estado sobre el inicio de los trabajos. 2.-Que se me brinde el oficio mediante el cual la Sedena le informó al Estado sobre la terminación de los trabajos. 3.-Que se me entregue los documentos (jurídicos, administrativos, contables, financieros, documentales, presupuestarios, etc) mediante los cuales la Sedena realizó la comprobación de gastos al Estado. Es decir, el registro que se tenga de cualquier oficio o documento que permita acreditar y demostrar el correcto destino, origen, aplicación, erogación de los recursos.
4.-Solicito los oficios y/o escritos elaborados por el supervisor, enlace y/o residente de obra asignado por el Estado (el encargado de la vigilancia y revisión de los trabajos) que haya levantado durante el proceso de realización de la obra y remitidos al Estado, donde se le informa al Estado sobre el proceso de la obra y los pormenores suscitados en el transcurso de la misma. 5.-Solicito una versión pública del acta circunstanciada donde consta el estado en que se encuentra la obra al momento de su entrega al Estado o del acta administrativa que se haya levantado durante la entrega de la obra por parte de Sedena al Estado donde se hace
constar que la obra realizada por la SEDENA ha sido entregada de manera oficial.
6.-En caso de que durante la verificación de la obra (previo a su entrega), el Estado haya observado alguna deficiencia en la
terminación de la misma o determina que ésta no ha sido realizada de acuerdo con los requerimientos o especificaciones del convenio
y sus anexos, favor de proporcionar el documento donde se haya solicitado a la Sedena la corrección o reparación desperfecto antes
de su entrega oficial al Estado.
7.- Quiero saber si después de terminada la obra realizada por la Sedena y después del acto de entrega-recepción de la obra se han
encontrado vicios ocultos, fallas, defectos o desperfectos y de qué tipo (detallando cada uno de los desperfectos).
8.-En caso de que se hayan encontrado vicios ocultos, fallas o desperfectos en las obras, quiero saber si estos han sido informados a
la SEDENA para que proceda a la reparación de los mismos y si ésta ha procedido a subsanarlos.
9.- En caso de que se hayan encontrado vicios ocultos, fallas o desperfectos en las obras, quiero saber si estos fueron originados con
motivo de productos o servicios que hayan sido proporcionados por terceros contratados por la Sedena.
10.-En caso de que se cuente con algún documento donde el Estado solicita hacer valer la garantía de la obra a la Sedena sobre los
desperfectos, vicios ocultos o fallas encontradas en la misma, favor de proporcionar dicho documento.
Documentación anexa:
Medio en</t>
  </si>
  <si>
    <t>00070219</t>
  </si>
  <si>
    <t>Informar si la ciudadana Laura Viridiana Olivera Montalvo se encuentra inhabilitada; de ser así, informar
los motivos y desde cuándo fue inhabilitada y por cuánto tiempo</t>
  </si>
  <si>
    <t>X</t>
  </si>
  <si>
    <t>00081919</t>
  </si>
  <si>
    <t>Solicito la base total de denuncias a través de la plataforma Tak Pool, desde su creación cuántas han
ingresado; desglosarlo por el año, mes, tipo de denuncia, así como los municipios donde se han presentado, además del mecanismo empleado para realizar la denuncia y funcionarios que han sido denunciados</t>
  </si>
  <si>
    <t>00082119</t>
  </si>
  <si>
    <t>Solicito información acerca de que si existe alguna denuncia, queja o intervención por algún mal desempeño de algún funcionario público en la Universidad Intercultural Maya; de ser así, solicito información detallada, sobre el tipo de denuncia y el resultado del mismo, en los últimos tres años, de 2016 a 2018</t>
  </si>
  <si>
    <t>00082219</t>
  </si>
  <si>
    <t>Solicito información acerca de cuántas denuncias se atendieron en 2018 y 2017, contra cuántos funcionarios públicos, de qué nivel y qué tipo de denuncias se atendieron, sobre cualquier tipo de procedimientos administrativos. De estas denuncias, cuántas trascendieron a denuncias penales mediante los mecanismos que la norma establece</t>
  </si>
  <si>
    <t>00096119</t>
  </si>
  <si>
    <t xml:space="preserve">Solicito el nombre de las empresas o despachos asignados que realizaron las auditorías a las dependencias de gobierno del estado de Quintana Roo asignados por la Secretaría de la Contraloría del Estado de Quintana Roo, con el importe asignado de los ejercicios 2016, 2017 y 2018 y copia de dictamen y observaciones realizadas. </t>
  </si>
  <si>
    <t>00106819</t>
  </si>
  <si>
    <t xml:space="preserve">“1. NUMERO DE PLAZAS OCUPADAS POR LA CIUDADANA PAOLA KARENIA MARÍA DEL CARMENPASTRANA SÁNCHEZ, COMO SERVIDORA PUBLICA DEL GOBIERNO DEL ESTADO DE QUINTANA ROO.
2. INFORMACIÓN CURRICULAR
3. EXPERIENCIA LABORAL CUATRO ÚLTIMOS EMPLEOS” (Sic). 
</t>
  </si>
  <si>
    <t>00123119</t>
  </si>
  <si>
    <t>El expediente de las dependencias que presentaron proyectos de reestructuración o actualización de sus estructuras organicas en 2018, de acuerdo a lo que contempla cada documento del artículo 8 del lineamiento para regularizar el proceso de revision y dictaminazión de las estructuras organicas y organigramas de las dependencias</t>
  </si>
  <si>
    <t>00128119</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</si>
  <si>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por la Comisión Académica Permanente del H. Consejo Universitario, por las Comisiones Dictaminadoras de las divisiones y unidades académicas de la Universidad, así como todos los Jurados Calificadores de los Departamentos de las Divisiones y Unidades académicas de la Universidad de Quintana Roo.
b) Informe la cantidad de profesores investigadores de tiempo completo de la Universidad de Quintana Roo que fueron evaluados en el periodo 2018.
c) La cantidad de profesores investigadores que aprobaron y reprobaron el examen la evaluación respectiva.
d) Los criterios estandarizados que se tomaron en cuenta para obtener los resultados de dichas evaluaciones.
e) En el caso de profesores reprobados, las razones específicas que motivaron la calificación correspondiente.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</si>
  <si>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Personal</t>
  </si>
  <si>
    <t>00128219</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</si>
  <si>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la Comisión Dictaminadora de la División de Ciencias Sociales y Económico Administrativas; así como de la Comisión Académica Permanente del H. Consejo Universitario; todas de la Universidad de Quintana Roo.
b) Informe la cantidad de profesores investigadores de tiempo completo de la División de Ciencias Sociales y Económico-Administrativas de la Universidad de Quintana Roo que fueron evaluados en el periodo de 2018.
c) Del punto anterior, la cantidad de profesores que aprobaron y reprobaron la evaluación respectiva, en cada uno de los comités de evaluación mencionados en el inciso a.
d) Los criterios estandarizados que se tomaron en cuenta para obtener los resultados de dichas evaluaciones en cada uno de los comités de evaluación mencionados en el inciso a.
e) En el caso de profesores reprobados, las razones específicas que motivaron la calificación correspondiente en cada uno de los comités de evaluación mencionados en el inciso a.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 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</si>
  <si>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00135319</t>
  </si>
  <si>
    <t>Por este medio solicito conocer la siguiente información de la Secretaría, con base en el Anexo 9 del Presupuesto de Egresos de la
Federación del año 2019:
a) Presupuesto autorizado de adquisiciones, arrendamientos y servicios
b) Monto máximo total de cada operación que podrá adjudicarse directamente
c) Monto máximo total de cada operación que podrá adjudicarse mediante invitación a cuando menos tres personas
d) Monto máximo total de cada operación que podrá adjudicarse a través de licitaciones nacionales e internacionales, si aplica.
Agradezco de antemano su apoyo.</t>
  </si>
  <si>
    <t>00140219</t>
  </si>
  <si>
    <t>Solicito la informacion referente a algun procedimiento administrativo al cual haya sido objeto el actual
Tesorero Municipal del municipio de Benito Juarez, Marcelo Jose Guzman</t>
  </si>
  <si>
    <t>00153319</t>
  </si>
  <si>
    <t xml:space="preserve">Solicito todos los oficios firmados por el Secretario de la Contraloría del Estado de fecha 1 de julio de 2018
al 1 de noviembre de 2018. </t>
  </si>
  <si>
    <t>00177819</t>
  </si>
  <si>
    <t>correo</t>
  </si>
  <si>
    <t>Número total de licencias vigentes en el estado de quintana roo, de los giros contemplados en el artículo
17 de la ley sobre venta y consumo de bebidas alcohólicas en el Estado de Quintana Roo</t>
  </si>
  <si>
    <t>00184119</t>
  </si>
  <si>
    <t>Con la finalidad de conocer el estatus que guarda la aplicación de los mecanismos alternativos de solución
de conflictos previstos en el artículo 17 de la Constitución Política de los Estados Unidos Mexicanos, que a la letra señala: Siempre que no se afecte la igualdad entre las partes, el debido proceso u otros derechos en los juicios o procedimientos seguidos en forma de juicio, las autoridades deberán privilegiar la solución del conflicto sobre los formalismos procedimentales y que las leyes preverán mecanismos alternativos de solución de controversias. Al respecto deseo conocer si para la solución o atención de conflictos de naturaleza laboral, en su dependencia o administración pública de su Estado se aplican los mecanismos de mediación o conciliación para efectos de no dirimir los asuntos en los Tribunales Laborales. En caso de ocuparlos y de tener cifras conocer el número de asuntos que han podido resolver, especificado por año, gracias.</t>
  </si>
  <si>
    <t>00195919</t>
  </si>
  <si>
    <t>1. ¿Cuántos casos de acoso y/o de hostigamiento sexual se tienen registrados en la administración pública
estatal de enero 2008 a diciembre de 2018? Desglosar por dependencia y por año. 2. En cuanto a las víctimas, señalar edad y puesto o rango dentro del organigrama. 3. En cuanto a los agresores, señalar edad y puesto o rango dentro del organigrama. 4. ¿Cuántos casos de acoso y/o de hostigamiento sexual han sido denunciados ante el Órgano Interno/Contraloría de cada dependencia de enero de 2008 a diciembre de 2018? 5. ¿En cuántos de esos casos (de 2008 a diciembre de 2018) se ha establecido una sanción para el agresor? Desglosar sanción por agresor. 6. En los casos en los que se ha procedido contra un agresor ¿cómo se acreditado esta
conducta? ¿Qué pruebas ha tenido que presentar la denunciante? 7. En los casos que han sido del conocimiento del Órgano Interno o Contraloría, ¿cuál ha sido la duración de los procesos, desde que la denunciante lo hace de su conocimiento hasta que se establece una sanción o se deshecha? 8. ¿La Contraloría cuenta con un protocolo para la atención de los casos de acoso y/o de hostigamiento sexual? Si es así adjuntarlo y señalar desde cuando se cuenta con él. 9. Cuantas capacitaciones ha recibido el personal de las dependencias estatales relacionado con la atención, prevención o erradicación del acoso y/o del hostigamiento sexual de enero de
2008 a diciembre de 2018? Mencionar de que área de adscripción es el personal que ha participado en las capacitaciones, fecha, número de asistentes, ponentes y costo para la dependencia. 10. ¿Cuántas mujeres han renunciado o han sido despedidas por acoso</t>
  </si>
  <si>
    <t>00210819</t>
  </si>
  <si>
    <t>LISTADO DE LOS CURSOS, TALLERES, SEMINARIOS, DIPLOMADOS, CONGRESOS, CONVERSATORIOS Y/O CONFERENCIAS CONTRATADOS AL INSTITUTO DE ADMINISTRACIÓN PÚBLICA DEL ESTADO DE
QUINTANA ROO (IAPQROO) Y EL MONTO O CANTIDAD TOTAL QUE SE PAGÓ POR CADA UNO DE ELLOS. LO ANTERIOR DENTRO DEL PERIODO DEL 01 DE SEPTIEMBRE DEL AÑO 2016 AL 31 DE DICIEMBRE DEL AÑO 2018</t>
  </si>
  <si>
    <t>00210919</t>
  </si>
  <si>
    <t>SOLICITO EN VERSIÓN DIGITAL EL O LOS CONVENIOS DE COLABORACIÓN Y/O COOPERACIÓN
QUE ESTA INSTITUCIÓN HAYA FIRMADO O SUSCRITO CON EL INSTITUTO DE ADMINISTRACIÓN PÚBLICA DEL ESTADO DE QUINTANA ROO (IAPQROO), ASÍ COMO LA VERSION DIGITAL DE LAS ACTAS COMPLEMENTARIAS DE DICHOS CONVENIOS, TODO LO ANTERIOR DENTRO DEL PERIODO DEL 01 DE SEPTIEMBRE DEL AÑO 2016 AL 31 DE DICIEMBRE DEL AÑO 2018.</t>
  </si>
  <si>
    <t>00211119</t>
  </si>
  <si>
    <t>SOLICITO EN VERSIÓN DIGITAL LOS INFORMES DERIVADOS O MOTIVADOS DE LOS CONVENIOS
SUSCRITOS CON EL INSTITUTO DE ADMINISTRACIÓN PÚBLICA DEL ESTADO DE QUINTANA ROO (IAPQROO) DENTRO DEL PERIODO DEL 01 DE SEPTIEMBRE DEL AÑO 2016 AL 31 DE DICIEMBRE DEL AÑO 2018.</t>
  </si>
  <si>
    <t>SOLICITO LA VERSIÓN DIGITAL DE LOS CONTRATOS QUE ESTA INSTITUCIÓN HAYA FIRMADO O SUSCRITO CON EL INSTITUTO DE ADMINISTRACIÓN PÚBLICA DEL ESTADO DE QUINTANA ROO (IAPQROO), Y EL MONTO O CANTIDAD TOTAL QUE SE PAGÓ POR CADA UNO DE LOS CONTRATOS. TODO LO ANTERIOR DENTRO DEL PERIODO DEL 01 DE SEPTIEMBRE DEL AÑO 2016 AL 31 DE DICIEMBRE DEL AÑO 2018.</t>
  </si>
  <si>
    <t>00211319</t>
  </si>
  <si>
    <t>00211419</t>
  </si>
  <si>
    <t xml:space="preserve">SOLICITO LA VERSIÓN DIGITAL DE CADA UNO DE LOS PROYECTOS, PROGRAMAS, DOCUMENTOS DE INVESTIGACIÓN, DIAGNÓSTICOS Y/O CUALQUIER OTRO DOCUMENTO QUE EL INSTITUTO DE ADMINISTRACIÓN PÚBLICA DEL ESTADO DE QUINTANA ROO (IAPQROO) HAYA GENERADO COMO RESULTADO DE ALGÚN ACUERDO,CONVENIO,CONTRATO O CUALQUIER TIPO DE COLABORACION, DENTRO DEL PERIODO DEL 1 DE SEPTIEMBRE DE 2016 AL 31 DE DICIEMBRE DE 2018 </t>
  </si>
  <si>
    <t>00211719</t>
  </si>
  <si>
    <t>SOLICITO EN VERSIÓN DIGITAL LOS DOCUMENTOS DONDE SE ESTABLEZCAN LAS TRANSFERENCIAS BANCARIAS, COMPROBANTES U OTRA FORMA DE PAGO QUE ESTA INSTITUCIÓN HAYA REALIZADO AL
INSTITUTO DE ADMINISTRACIÓN PÚBLICA DEL ESTADO DE QUINTANA ROO (IAPQROO), DURANTE EL PERIODO DE 1/SEPTIEMBRE/2016 AL 31/DICIEMBRE/2018</t>
  </si>
  <si>
    <t>00214519</t>
  </si>
  <si>
    <t>Por este medio solicito respetuosamente, me indique paso a paso el procedimiento para dar de alta a un servidor público (jefe de departamento a titular de la dependencia) en el directorio utilizando la página de SEIPO.
De ser posible requiero se anexe una guía indicando lo anteriormente señalado.
En espera de su respuesta
Reciba un</t>
  </si>
  <si>
    <t>00231019</t>
  </si>
  <si>
    <t>escrito</t>
  </si>
  <si>
    <t xml:space="preserve">Solicito que se emita una copia del PROYECTO TREN MAYA  presentando al gobierno del estado de Quintana Roo por FONATUR, anexando copia legible de las especificaciones del ancho de vía y los materiales para su construcción, así como mapa del trazo por donde se instalara la vía férrea, tipo de locomotora Y vagones, en específico los usado para transportar combustibles que puedan ser peligroso o atenten contra la salud o para el medio ambiente. </t>
  </si>
  <si>
    <t>00250519</t>
  </si>
  <si>
    <t>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t>
  </si>
  <si>
    <t>00261919</t>
  </si>
  <si>
    <t>Solicito, el total de todas aquellas denuncias recibidas en el periodo comprendido entre el 01 de enero de
1988 a la fecha de la presentación de la solicitud de mérito, en las cuales el promovente sea un servidor público y denuncie algún acto
irregular cometido por otro servidor público. Asimismo, se solicita que, respecto de cada una de esas, se proporcione en una base
Excel, la siguiente información:
1. Número de folio o expediente asignado a la denuncia.
2. Motivo y/o conducta que se denuncia.
3. Estado procesal que guarda.
4. En su caso, tipo de conclusión.
5. Indicar si se tomaron medidas cautelares durante alguna de las etapas del procedimiento y en su caso, en que consistieron.
6. Indicar si el denunciado se hizo acreedor a alguna sanción y en su caso, en qué consistió</t>
  </si>
  <si>
    <t>00262519</t>
  </si>
  <si>
    <t xml:space="preserve">…
a) Copia simple del escrito, documento u oficio mediante el cual, en su calidad de Secretario de la Contraloría del Estado de Quintana Roo, da respuesta o atiende el Exhorto que en el mes de diciembre de 2018 le hiciera llegar la Honorable  XV Legislatura del Estado de Quintana Roo, para que Usted investigue el cumplimiento de los requisitos que la Ley del Sistema Anticorrupción del Estado de Quintana Roo prevé para ser nombrado integrante del Comité de Participación Ciudadana del Sistema Anticorrupción del Estado de Quintana Roo. Lo anterior, en razón de lo vertido en diversos medios de comunicación sobre el incumplimiento a la prohibición prevista en el segundo párrafo del artículo 16 de la Ley del Sistema Anticorrupción del Estado de Quintana Roo.
b) Asimismo, copia simple en su caso, de la remisión que se hiciera ante la autoridad que se estimó competente para atender el Exhorto remitido a la Secretaría que Usted dirige...
</t>
  </si>
  <si>
    <t>00297419</t>
  </si>
  <si>
    <t>solicito saber si la sra. Yazmin Esther Moreno Garcia se encuentra laborando en esta dependencia</t>
  </si>
  <si>
    <t>solicito saber si la sra. Yazmin Esther Moreno Garcia se encuentra laborando en esta dependencia.</t>
  </si>
  <si>
    <t>00300619</t>
  </si>
  <si>
    <t>00304319</t>
  </si>
  <si>
    <t>00306919</t>
  </si>
  <si>
    <t>00307319</t>
  </si>
  <si>
    <t>00308219</t>
  </si>
  <si>
    <t>00327019</t>
  </si>
  <si>
    <t xml:space="preserve">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
1.- Cuantos expedientes de investigación inició de oficio, debiendo desglosar la información por año(2017, 2018 y 2019). 2.- Cuantos expedientes de investigación inició por denuncias, debiendo desglosar la información por año (2017, 2018 y 2019).3.- Cuantos expedientes de investigación inició derivado de auditorías practicadas por las autoridades competentes, debiendo desglosar la información por año (2017, 2018 y 2019). 4. Cuantos expedientes de investigación inició por conocimiento de auditores externos, debiendo desglosar la información por año (2017, 2018 y 2019)....
</t>
  </si>
  <si>
    <t>00339819</t>
  </si>
  <si>
    <t xml:space="preserve">Solicito me sea proporcionada la siguiente información sobre el Presupuesto de Egresos del Estado para el ejercicio fiscal 2019:
- Los programas presupuestarios aprobados en el Presupuesto de Egresos del Estado para el ejercicio fiscal 2019, indicando para cada uno de ellos: modalidad (de acuerdo con la clasificación programática del gasto); la unidad responsable de ejercer los recursos; finalidad, función y subfunción (de acuerdo con la clasificación funcional del gasto); alineación con el plan estatal de desarrollo; presupuesto aprobado y modificado.
-Los programas presupuestarios aprobados en el Presupuesto de Egresos del Estado para el ejercicio fiscal 2019 con reglas de operación o con lineamientos para su operación.
-Las reglas de operación, para el ejercicio fiscal 2019, de los programas presupuestarios del Estado que cuenten con ellas
-Los lineamientos de operación, para el ejercicio fiscal 2019, de los programas presupuestarios del Estado que cuenten con ellos (Sic)”
</t>
  </si>
  <si>
    <t>00375819</t>
  </si>
  <si>
    <t>Solicito conocer el salario/sueldo/percepción (bruto y neto) mensual de los integrantes del Comité de Participación Ciudadana del Sistema Estatal Anticorrupción de Quintana Roo, así como prestaciones adicionales como aguinaldo, prima vacacional, vales de despensa u otros.</t>
  </si>
  <si>
    <t>00383919</t>
  </si>
  <si>
    <t>Se solicita las listas de estrados de los meses febrero y marzo del año en curso (2019) emitidas por la Coordinación General de Sustanciación y Resoluciones de la Secretaría de la Contraloría del Estado de Quintana Roo</t>
  </si>
  <si>
    <t>00390019</t>
  </si>
  <si>
    <t>Como puedo accesar a la obra que ha realizado el gobierno estatal en el municipio de BACALAR
AGRADECERÍA LA INFORMACION</t>
  </si>
  <si>
    <t>00405919</t>
  </si>
  <si>
    <t>Solicito copia certificada del oficio número SECOES/DS/SACI/CGOPSR/2011/VIII/2018</t>
  </si>
  <si>
    <t>00406119</t>
  </si>
  <si>
    <t>00431019</t>
  </si>
  <si>
    <t>Solicito copia certificada del oficio número SECOES/DS/SACI/CGOPSR/2011/VIII/2018, junto con todos
los anexos que fueron remitidos a la Secretaría de la Función Pública</t>
  </si>
  <si>
    <t>00433219</t>
  </si>
  <si>
    <t>00433619</t>
  </si>
  <si>
    <t>Solicito copia certificada del oficio circular número SC/OS/CGAG/COCEI/0002/I/2012, de fecha 26 de
enero de 2012, suscrito por el entonces Secretario de la Contraloría C.P. Gonzalo A. Herrera Castilla. con Asunto: Normatividad</t>
  </si>
  <si>
    <t>Solicito copia certificada del Acta de sitio de verificación física de la obra "Museo Cuna del Mestizaje en
Chetumal". de fecha 6 de diciembre de 2017, levantada por personal auditor de la Secretaría de la Contraloría del Estado y de la
Secretaría de Infraestructura y Transporte.</t>
  </si>
  <si>
    <t>00443419</t>
  </si>
  <si>
    <t xml:space="preserve">Reportes de la Cédula de Desempeño Ambiental del 2007 al 2017 del sector hotelero del municipio de Benito Juárez, Quintana Roo en lo que respecta al punto 1.4 de CONSUMO ENERGÉTICO (1.4.1 Consumo Anual de Combustibles para Uso Energético y 1.4.2 Consumo Anual de Energía Eléctrica); y 2.1 GENERACIÓN DE CONTAMINANTES A LA ATMÓSFERA (2.1.1 Características de la maquinaria, equipo o actividad que genera contaminantes)
</t>
  </si>
  <si>
    <t>00451319</t>
  </si>
  <si>
    <t>La Cédula de seguimiento de fecha 2 de octubre de 2018, emitida por la Secretaría de la Función Publica
respecto de la auditoria número QROO/PRODEREG-SINTRA/16, así como sus respectivos anexos</t>
  </si>
  <si>
    <t>00452619</t>
  </si>
  <si>
    <t>1. COSTOS PRESUPUESTADOS Y EJERCIDOS DEL PROYECTO AUDITORIO DEL BIENESTAR EN
QUINTANA ROO. COSTOS PRESUPUESTADOS Y EJERCIDO DE OBRA
2. RESPONSABLES DE PROYECTO/RESPONSABLE DE OBRA
3. TIEMPO DE EJECUCIÓN Y TIEMPO DE PROYECCIÓN PARA CONCLUIRLO
4. PROGRAMA DE OBRA Y AVANCES DE EJECUCIÓN
5. CONSTRUCTORA (S)
6. ESTIMACIONES DE OBRA Y RESUMEN DE ACUMULADOS</t>
  </si>
  <si>
    <t>00453019</t>
  </si>
  <si>
    <t>ANTIGUEDAD DE FRANCESCA TIRADO CLAVIER
LUCERO ARAUJO LOPEZ
VIRGINIA VAZQUEZ TORRES
GUILLERMO DAVALOS CASTILLA
WUILBER ALCAZAR SALAS
JESSICA CAPISTRÁN SANTOS</t>
  </si>
  <si>
    <t>00461319</t>
  </si>
  <si>
    <t>Respecto a la licitación LO-823008999-N5-2014, solicito:
1. La convocatoria de la licitación.
2. El fallo de la licitación.
3. Los contratos celebrados y los servicios relacionados con dicha licitación.
4. Los datos de los contratistas.
5. Los datos de los licitantes y de las empresas que participaron en el proceso de contratación.</t>
  </si>
  <si>
    <t>00467319</t>
  </si>
  <si>
    <t xml:space="preserve">INFORMACIÓN DE LA ESCUELA CON LICITACION PUBLICA NACIONAL NO. AO-923039994-E1-2018.
SOLICITANDO CONTRATOS, EXPLOSIÓN DE INSUMOS Y ACTA DE TERMINACIÓN DE LOS TRABAJOS CON EL FIN DE CONOCER EL MONTO DE LOS TRABAJOS REALIZADOS
</t>
  </si>
  <si>
    <t>00479919</t>
  </si>
  <si>
    <t xml:space="preserve">“Por este medio solicito lo siguiente:
Entendiendo que la Fracción XV de las Obligaciones de la Ley de Acceso a la Información Pública y Protección de Datos Personales para el Estado de Quintana Roo, solicita a los Sujetos Obligados subir el Padrón de Beneficiarios en el Formato B, quisiera saber por qué la COJUDEQ en su sitio web (SEIPO2), segundo trimestre de 2018 (porque no está actualizada dicha fracción) tiene publicado en el formato correspondiente el nombre y edad de personas menores de edad.
¿Cuál es el fundamento para publicar dicha información de datos personales?
En caso de ser un error de la COJUDEQ ¿la SECOES ha procedido para corregirlo? Lo anterior debido a que, de acuerdo con el mismo formato, la información lleva publicada poco más de 8 meses (Fecha de validación 31/07/2018) (Sic)”
</t>
  </si>
  <si>
    <t>00480219</t>
  </si>
  <si>
    <t xml:space="preserve">Por este medio nos comunicamos con ustedes solicitándoles las direcciones de correo electrónico de los siguientes funcionarios, ya que las direcciones proporcionadas en la página web de la Coordinación General de Transparencia y Acceso a la Información de Quintana Roo son incorrectas o no permiten recibir los mensajes.
• Lic. Graciela Isabel Pacheco Castillo, Jefa del Departamento de Educación Indígena.
• Dr. Christie Annabel López Grajales, Jefa del Departamento de Escuelas Normales.
• Lic. Reyna Susana Ayala Macías, Jefa del Departamento de Investigación y Posgrado Docente.
</t>
  </si>
  <si>
    <t>00495419</t>
  </si>
  <si>
    <t>Solicito en versión pública y formatos abiertos el listado de empresas sancionadas por incumplimiento de contratos para la adquisición y compra de medicamentos y productos farmacéuticos que se realizó en esta entidad federativa desde el año 2012 a 2018, indicando el objeto o fin del contrato (es decir si fue para adquisición, compra, almacenamiento, distribución de medicamentos, etc), al tipo de programas de acción específico a que estaba dirigida la compra, el tipo de falta o incumplimiento, el tipo de responsabilidad (administrativa, penal, etc,) y el tipo de sanción establecida, desglosándola por año</t>
  </si>
  <si>
    <t>00498419</t>
  </si>
  <si>
    <t>Solicito de parte del titular de la dependencia, entidad u órgano ante el cual se endereza la presente solicitud de información,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</si>
  <si>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Por este medio solicito la siguiente información:
En la fracción IX Gastos de Representación y Viáticos del cuarto trimestre de 2018, en la columna Hipervínculo al informe de la comisión o encargo encomendado¿Cuál es el fundamento legal para la etiqueta EL SERVIDOR PÚBLICO OMITIÓ SUBIR SU
DOCUMENTACIÓN COMPROBATORIA?
Si no existe fundamento ¿Por qué se omite tal comprobación?</t>
  </si>
  <si>
    <t>“… Si dentro de los archivos de la plantilla laboral de trabajo se encuentran registrados los C. HENRY ALBERTO BALAM CAAMAL, GABRIELA CRISTINA BARDALES ARGUELLES, ROCIO DEL PILARMARTINEZ MORENO, MARCOS OSORIO SANTIAGO, RUTH MEDINA ROSALES, y JOSE ENRIQUE COLLI LARA</t>
  </si>
  <si>
    <t>00502719</t>
  </si>
  <si>
    <t>00509419</t>
  </si>
  <si>
    <t>Solicito de parte del titular de la dependencia, entidad u órgano ante el cual se endereza la presente solicitud de información, los anexos, adjuntos y archivos que se se acompañen o contengan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</si>
  <si>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00515519</t>
  </si>
  <si>
    <t xml:space="preserve">Buenos dias:
Solicito su apoyo para tener los datos de los ingresos y egresos de Benito Juarez 2018- 1er trimestre 2019. El monto total como se usa y su destino, ya que en su página cada dependecia que busco con esta información me sale que no cuentan con datos.
Soy un ciudadano, sin afiliación partidista y solo requiero la información para verificar en que se ocupa el dinero el municipio.
</t>
  </si>
  <si>
    <t>00527019</t>
  </si>
  <si>
    <t>Solicito me informen qué actividades han realizado en el marco de los sistemas nacional y local
anticorrupción, en el transcurso de 2018, el presupuesto que destinó para ello, al igual que los documentos (en versión electrónica) que den cuenta de ello., justificación de no pago:</t>
  </si>
  <si>
    <t>00568019</t>
  </si>
  <si>
    <t>Al Periódico Oficial del Estado de Quintana Roo:
1.- Fecha y hora en que fue solicitada la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
2. Solicito Copia Certificada (por la Autoridad competente) del Acuse que da origen a la solicitud de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t>
  </si>
  <si>
    <t>00583919</t>
  </si>
  <si>
    <t>Buenas tardes.
Requiero el cheque o recibo de nómina de la última quincena del Gobernador del Estado, para saber cómo se compone el sueldo y el valor de cada concepto, motivo por el cual solicito de la manera más atenta me hagan llegar el sueldo desglosado con cada una de las percepciones que lo componen, por ejemplo: - Sueldo mensual neto - Sueldo mensual bruto - Compensación - Bonos - Dieta - Estímulos - Cualquier otra prestación que se tenga Cabe mencionar que solicito me haga llegar la información solicitada aun y cuando ya se encuentre publicada en su página de transparencia. Quedo en espera de su amable respuesta, Saludos.</t>
  </si>
  <si>
    <t>00587319</t>
  </si>
  <si>
    <t>Solicito Lista de Agencias de viajes que cuenta con sus registros ante la Sectur y Sedetur donde se agregue como dato importante número telefónico y domicilio ubicado en Cancún, Quintana Roo (Sic)”</t>
  </si>
  <si>
    <t>00602119</t>
  </si>
  <si>
    <t>Quiero demandar que la Agencia de proyectos estratégicos de Quintana Roo, no tiene actualizada la información de su información armonizable ya que su último informe es del tercer trimestre del 2018 y están incumplimiento a lo establecido en los artículos 7, 27, 51 y 58, de la Ley General de Contabilidad Gubernamental</t>
  </si>
  <si>
    <t>Solicito la lista de las políticas y/o acciones especificas Anticorrupción que se han implementado en la
institución en materia de Adquisiciones y contrataciones como parte de las Actividades que deben desarrollar las Instituciones como parte de la implementación del Sistema Nacional Anticorrupción.</t>
  </si>
  <si>
    <t>00610819</t>
  </si>
  <si>
    <t>00611119</t>
  </si>
  <si>
    <t>Solicito la lista de las políticas y/o acciones especificas Anticorrupción que se han implementado en la
institución en materia de Control Interno para erradicar cualquier situación vulnerable o susceptible a actos de corrupción como parte de las Actividades que deben desarrollar las Instituciones con la implementación del Sistema Nacional Anticorrupción</t>
  </si>
  <si>
    <t>00611319</t>
  </si>
  <si>
    <t>Solicito la lista de las políticas y/o acciones especificas Anticorrupción que se han implementado en la
institución en materia de planeación y Desarrollo de las auditorias que garanticen a la Sociedad la Transparencia y Rendición de cuentas como parte de las Funciones de la Instituciones que conforman el Sistema Nacional Anticorrupción .</t>
  </si>
  <si>
    <t>00624819</t>
  </si>
  <si>
    <t xml:space="preserve">“Licencia de Régimen de Condominio NO. 8005/96 de fecha 8 de noviembre de 1996 expedida por la Secretaría de Desarrollo Social para el Plan Maestro del Desarrollo Playacar Fase II, según se señala en el Programa De Desarrollo Urbano del Centro de Población Playa del Carmen, Municipio de Solidaridad 2010-2050 para uso de suelo TR3-b y en su caso los planos anexos al mismo…” (Sic) </t>
  </si>
  <si>
    <t>00628119</t>
  </si>
  <si>
    <t>Solicito información sobre el número de servicios o atenciones realizadas desde la linea de denuncia
ciudadana "Tak Pool" en los años correspondientes 2016,2017, 2018 y lo que va de 2019.</t>
  </si>
  <si>
    <t>00629119</t>
  </si>
  <si>
    <t>00629319</t>
  </si>
  <si>
    <t xml:space="preserve">1. De la Secretaría de Salud del Estado, la relación de cadáveres y restos humanos áridos o cremados y/o inhumados que la Sociedad, Servicios Funerarios del Caribe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Servicios Funerarios del Caribe S. A. de C.V., realizó de fecha primero de enero de 2019 a primero de abril de 2019.
</t>
  </si>
  <si>
    <t xml:space="preserve">1. De la Secretaría de Salud del Estado, la relación de cadáveres y restos humanos áridos o cremados y/o inhumados que la Sociedad, INMOBILIARIA GREENCAR,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INMOBILIARIA GREENCAR, S. A. DE C. V., realizó de fecha primero de enero de 2019 a primero de abril de 2019.
</t>
  </si>
  <si>
    <t>00629419</t>
  </si>
  <si>
    <t xml:space="preserve">1. De la Secretaría de Salud del Estado, la relación de cadáveres y restos humanos áridos o cremados y/o inhumados que la Sociedad,  AGENCIA JARDINES DE PAZ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AGENCIA JARDINES DE PAZ S. A. de C.V, realizó de fecha primero de enero de 2019 a primero de abril de 2019.
</t>
  </si>
  <si>
    <t>00635919</t>
  </si>
  <si>
    <t>Quiero conocer el total de quejas y denuncias recibidas en las Contralorias Internas dependientes de la Secretaria de la Contraloria del Estado, referentes al CONFLICTO DE INTERES, descripción de cada una, si se encuentran en proceso de investigación, si fueron o no procedentes, tipo de sanción aplicada y cual fue el fundamento legal con que se sustento. Correspondientes a los años 2015, 2016, 2017, 2018 y de enero a mayo de 2019.
Asi también, el listado de las leyes, reglamento, normas, manuales, jurisprudencias y demás legislación con que cuenten, en materia de CONFLICTO DE INTERES</t>
  </si>
  <si>
    <t>00662919</t>
  </si>
  <si>
    <t xml:space="preserve">Respetuosamente solicito su ayuda para recibir respuesta a mi escrito dirigido a CAPA Cozumel el 29 de Noviembre del año próximo pasado, copia del cual envié también al Director General de CAPA en Chetumal por correo certificado el 13 de Diciembre del 2018, habiéndolo recibido el 7 de Enero del 2019.
Documentos que estoy anexando a éste correo.
En espera de una respuesta, por su atención y ayuda, les anticipo mi agradecimiento 
</t>
  </si>
  <si>
    <t>00688919</t>
  </si>
  <si>
    <t xml:space="preserve">“Me podrían informar cual es el salario o remuneración de la Dirección de Información, Cultura y Relaciones Públicas de la Representación del Gobierno del Estado de Quintana Roo en la Ciudad de México, toda vez que en la Cédula Curricular de este puesto no aparece esa información como tampoco en sueldos y remuneraciones del portal de transparencia del Gobierno del Estado de Quintana Roo https://qroo.gob.mx/transparencia...” (Sic)
</t>
  </si>
  <si>
    <t>00701019</t>
  </si>
  <si>
    <t>Solicito guías, manuales y lineamientos que se aplican en los procesos de auditoria que practica la institución; así como indicar la instancia que las emite dichas normas o en su caso certifica o le brinda la validez para garantizar una labor de fiscalización transparente y con la Rendición de cuentas que la sociedad exige para evitar actos de corrupción dentro de lasInstituciones</t>
  </si>
  <si>
    <t>00702019</t>
  </si>
  <si>
    <t>SOLICITO POLÍTICAS Y/O ACCIONES ESPECIFICAS ANTICORRUPCIÓN QUE SE HAN IMPLEMENTADO EN LA INSTITUCIÓN EN MATERIA DE ADQUISICIONES Y CONTRATACIONES COMO PARTE DE LAS ACTIVIDADES QUE GARANTICEN LA TRANSPARENCIA EN EL USO DE LOS RECURSOS PÚBLICOS Y LA RENDICIÓN DE
CUENTAS ANTE LAS EXIGENCIAS DE LA SOCIEDAD</t>
  </si>
  <si>
    <t>00711019</t>
  </si>
  <si>
    <t>SOLICITO AVANCE FISICO Y FINANCIERO DE LA OBRA INVITACION A CUANDO MENOS TRES
PERSONAS No. IO-923014999-E52-2018 RELATIVA A Construcción de albergue cultural estudiantil en la localidad de Bacalar</t>
  </si>
  <si>
    <t>SOLICITO EL ESTADO ACTUAL DE LA DE LA OBRA INVITACION A CUANDO MENOS TRES
PERSONAS No. IO-923014999-E52-2018 RELATIVA A Construcción de albergue cultural estudiantil en la localidad de Bacalar</t>
  </si>
  <si>
    <t>00711119</t>
  </si>
  <si>
    <t>00723919</t>
  </si>
  <si>
    <t>Sueldos y salarios de todo el personal que elabora en la Fundación de parques y Museos, tanto directivos como personal operativo y personal eventual, durante los periodos comprendido de enero del 2017 a junio del 2019</t>
  </si>
  <si>
    <t>00726919</t>
  </si>
  <si>
    <t>SOLICITO INFORMACION SOBRE LA C. ANA LAURA CASTILLO BRITO CON FECHA DE NACIMIENTO DE 19 DE JULIO DE 1992, EN RAZON SI HA LABORADO EN DICHA INSTITUCION, EN EL PERIODO COMPRENDIDO DE 2015 A LA FECHA, ASI COMO SI HA COLABORADO COMO ASESOR EXTERNO, PERSONAL DE HONORARIOS Y/O PROVEEDOR</t>
  </si>
  <si>
    <t>00732519</t>
  </si>
  <si>
    <t>Solicito la siguiente información:
1. El horario laboral del personal que labora en la Secretaría de la Contraloría. 2. Si el personal se queda a trabajar, posterior a su hora de salida (horas extra). 3. En su caso, si se están pagando las horas extras al personal, conforme a las leyes laborales. Lo anterior, en virtud de que es muy notorio que mucha gente sale de la SECOES, entre las 6 pm y 11 pm (a veces más tarde), pues se ve cuando la gente sale.
Asi mismo, requiero información para saber si en los últimos 5 años (2015-2019), los titulares de cada área, así como mandos medios y operativos, se encuentran capacitados en los siguientes temas (indicar fecha de la capacitación):
1. Mobbing 2. Burnout laboral 3. Bossing 4. Hostigamiento laboral 5. Discriminación 6. Acoso laboral 7. Acoso sexual
8. Otros temas en materia de Prevención a Violaciones a Derechos Humanos y Derechos Laborales (indicar cuales)
También requiero saber si existe un Código de Ética, buena conducta y/o integridad al interior de la SECOES y, en su caso, si se han realizado jornadas de capacitación y sensibilización sobre dichos códigos, a los titulares de cada área, así como mandos medios y operativos (indicar fechas).</t>
  </si>
  <si>
    <t>00743219</t>
  </si>
  <si>
    <t xml:space="preserve">Ante la problemática presentada en la localidad de Mahahual e Xcalak derivada de la arribazón de sargazo en sus playas, siendo esta una prioridad de atención en cuanto a limpieza y disposición final de la macroalga de manera permanente y hasta el término de la contingencia, me permito solicitar la siguiente información:
Nombre(s) del responsable (s) y/o Coordinador (es) Estatales  nombrados por el Gobierno del Estado para la atención del sargazo en las localidades antes mencionadas.
Monto del pago establecido al o los Coordinadores.
Recurso invertido para las acciones realizadas enunciando:
                Número de personas contratadas y pago asignado
                Maquinaria utilizada y/o equipo (tipo y cantidad)
                Estado y resguardo de lo anterior
Copia del  contrato del prestador de servicios.
Período de tiempo en que se brindó o brinda el servicio.
Resultados obtenidos (peso y/o metros cúbicos) o informe general de acciones realizadas a la fecha por el Coordinador Estatal.
Agradeciendo de antemano la atención, quedo de usted.
</t>
  </si>
  <si>
    <t>00755919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</si>
  <si>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</si>
  <si>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00756119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</si>
  <si>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t>
  </si>
  <si>
    <t>00756719</t>
  </si>
  <si>
    <t>1.- ¿La entidad federativa cuenta con un Sistema electrónico de compras y (o) contratacionesgubernamentales?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</si>
  <si>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00757019</t>
  </si>
  <si>
    <t>00757619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</si>
  <si>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</si>
  <si>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00758619</t>
  </si>
  <si>
    <t>00768319</t>
  </si>
  <si>
    <t xml:space="preserve">consulta sobre la aplicación de la NOM-245-SSA1-2010 Requisitos Sanitarios y calidad de agua que deben de cumplir las albercas, en su página de internet encontré el flujograma, donde indica que ofrecen la tensión de proporcionar información. </t>
  </si>
  <si>
    <t>00800919</t>
  </si>
  <si>
    <t xml:space="preserve">1. SI LA C. DORIS DEL CARMEN ORTIZ BARAJAS TRABAJA PARA LA SECRETARÍA DE LA CONTRALORÍA DEL ESTADO
2. EN CASO DE LABORAR PARA LA SECRETARÍA DE LA CONTRALORÍA DEL ESTADO, SEÑALAR EL PUESTO QUE DESEMPEÑA, QUE TIPO DE PRESTACIONES PERCIBE, ASÍ COMO LOS MONTOS.
3. TIEMPO QUE TIENE LABORANDO PARA LA SECRETARÍA DE LA CONTRALORÍA DEL ESTADO.
4. LUGAR DONDE FÍSICAMENTE DESEMPEÑA SUS LABORES
5. SEÑALAR SI TIENE PERSONAL A SU CARGO
6. EN CASO DE TENERLO, SEÑALAR CUÁNTOS SON HOMBRES, CUÁNTOS SON MUJERES, SUS NOMBRES COMPLETOS, QUE CARGO OCUPAN Y QUIEN ES SU PATRÓN....
</t>
  </si>
  <si>
    <t>00825519</t>
  </si>
  <si>
    <t>Solicito conocer el número de casos reportados por violencia laboral, acoso sexual y hostigamiento para el
periodo enero 2012 a julio 2019, en esta dependencia, así como el total de casos reportados para todas las instituciones y dependencias de la administración pública federal en el mismo periodo. Desglosado por institución, mes y señalando las edades de las víctimas en cada reporte.
Adicionalmente, conocer de estos casos:
i) ¿Cuántos fueron investigados del 2012 a la fecha? Desagregado por edades;
ii) ¿Cuántos de estos casos eran hombres y cuantas mujeres? Desagregado por edades;
iii) ¿Cuántos de ellos fueron rescindidos? Desagregado por edades;
iv) ¿Cuántos casos fueron investigados por acoso sexual? Desagregado por edades;
v) ¿Cuántos fueron investigados por acoso laboral? Desagregado por edades; y
vi) ¿Cuántos fueron investigados por hostigamiento? Desagregado por edades.</t>
  </si>
  <si>
    <t>00848719</t>
  </si>
  <si>
    <t>Buenos días.
Serían tan amables de proporcionarme la información en relación al Estado del total de plazas ocupadas Federales como Estatales.
También seria de mucha ayuda que puedan darme los totales de plazas ocupadas por dependencias.
Centralizadas.
Descentralizadas.
Autónomas
Otros poderes.
Esto debido a que en la ley de egresos 2019 del Estado, no se encuentra el total de plazas por dependencias.</t>
  </si>
  <si>
    <t>00885219</t>
  </si>
  <si>
    <t>Aunado a un cordial saludo le requiero de la manera más respetuosa la siguiente información:
¿Hace público en su portal web información referente a la figura TESTIGO SOCIAL (testimonios, listado de testigos sociales acreditados, convocatorias para participar como testigo social) en caso de ser afirmativo:
¿Cuándo implementó la figura de Testigo social, cuantos testigos sociales han sido registrados y acreditados, solicito los hipervínculos o la información generada o de manera electrónica, en caso de ser negativa:
Solicito me informe el motivo por el cual no lo publica o genera.</t>
  </si>
  <si>
    <t>00900219</t>
  </si>
  <si>
    <t>Solicito información de los siguientes campos: 1) tipo de infraestructura de descarga de aguas residuales, 2) forma de descargar las aguas residuales, y 3)nombre del titular del permiso de descarga. Esto para 43 desarrollos costeros (hoteles, clubes de playa, delfinario, villas) presentes en la costa oeste de la isla Cozumel frente al Parque Nacional Arrecifes de Cozumel y que por la naturaleza de su operación pueden estar afectando gravemente a los ecosistemas por la contaminación acuática. Solicito se complete el cuadro que adjunto en archivo de Excel, incluyendo el nombre de la institución y la fecha en que autorizó la operación del desarrollo con dicho sistema de tratamiento y/o descarga de aguas residuales.</t>
  </si>
  <si>
    <t>00901419</t>
  </si>
  <si>
    <t>Solicito la informacion de los resultados del centrode control y confian del C3 realizados en el mes de junio
del 2018 a nombre de josue ricardo valdes garcia con la finalidad de poder ingresar a la secretaria de seguridad publica del estado de jalisco</t>
  </si>
  <si>
    <t>00915819</t>
  </si>
  <si>
    <t xml:space="preserve">Buenas tardes
he marcado a varios numero para solicitar información sin exito alguno.
Mi nombre es Maria me cambie de residencia hace una semana, pero ya había vivido en Cancùn anteriormente , quisiera saber cual es la institución que me puede ayudar a darme atención medica Gratuita.
He ido a varias instituciones de IMSS y me piden tener seguro social o popular, algún tipo de seguro laboral o privado.
le agradecería me diera respuesta. 
</t>
  </si>
  <si>
    <t>00918919</t>
  </si>
  <si>
    <t>1.- Quisiera conocer cuanto dinero se ha recaudado en el municipio de Tulum, Quintana Roo, de parte de
la Zona Federal Marítimo Terrestre del ejercicio 2016 a 2018.
2.-En que gasto el municipio de Tulum lo que recaudo en los ejercicio 2016 a 2018 de parte de la Zona Federal Maritimo Terrestre.</t>
  </si>
  <si>
    <t>00944819</t>
  </si>
  <si>
    <t>Con fundamento en el artículo sexto constitucional solicito en formato de datos abiertos y públicos lo
siguiente:
Información sobre procedimientos y sanciones a servidores públicos para los años 2014 a 2019.
Se solicita, por favor, que la información solicitada se entregue anualizada y separando los procedimientos integrados de forma previa
a la entrada en vigor del Sistema Nacional/Estatal Anticorrupción los procedimientos integrados con
posterioridad a la entrada en vigor del Sistema Nacional Anticorrupción.</t>
  </si>
  <si>
    <t>00945719</t>
  </si>
  <si>
    <t xml:space="preserve">Me presento, mi nombre es Stephanie Rangel, coordinadora del departamento de educación ambiental en Akumal Monkey Sanctuary &amp; Rescued Animals. 
El motivo por el cuál escribo es debido a que me gustaría si me pudieran orientar con un listado actualizado de todas las escuelas que se localizan en el estado de Quintana Roo. Escuelas de los siguientes grados: primaria, secundaria, preparatoria y universidad.
El motivo por el cuál solicito esa información es debido a que se tiene la intención de impartir talleres de educación ambiental dentro del santuario, y requiero contactar directamente a las escuelas para poder hacerles el ofrecimiento directo. Es por ello que les solicito si pueden colaborar conmigo para obtener el listado de las instituciones escolares de Quintana Roo
</t>
  </si>
  <si>
    <t>00958419</t>
  </si>
  <si>
    <t>acuse electrónico ( o alguna otra denominación ) generado por el portal electrónico respecto a la declaración de modificación patrimonial contemplada en la Ley General De Responsabilidades administrativas presentada por el
servidor publico que desempeña un empleo, cargo o comisión, como RECTOR DE LA UNIVERSIDAD DE QUINTANA ROO</t>
  </si>
  <si>
    <t>00974219</t>
  </si>
  <si>
    <t>00975419</t>
  </si>
  <si>
    <r>
      <t xml:space="preserve">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t>
    </r>
    <r>
      <rPr>
        <sz val="8"/>
        <color rgb="FFFF0000"/>
        <rFont val="Arial Narrow"/>
        <family val="2"/>
      </rPr>
      <t>2</t>
    </r>
    <r>
      <rPr>
        <sz val="8"/>
        <rFont val="Arial Narrow"/>
        <family val="2"/>
      </rPr>
      <t xml:space="preserve">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r>
  </si>
  <si>
    <t>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2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E)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</si>
  <si>
    <t>00977019</t>
  </si>
  <si>
    <t>A) Cuántos procedimientos administrativos de responsabilidades en contra de los servidores públicos se iniciaron durante el periodo del 1 de enero de 2017 al 30 de junio de 2019. Desglosar por motivo, cargo del servidor público y año. B) De ese total procedimientos administrativos de responsabilidades en contra de los servidores públicos que se iniciaron durante el periodo del 1 de enero de 2017 al 30 de junio de 2019, cuántos ya fueron resueltos y cuántos están en trámite. Desglosar por motivo, cargo del servidor público y año. C) Del total de procedimientos administrativos de responsabilidades en contra se servidores públicos que ya se resolvieron en el periodo del 1 de enero de 2017 al 30 de junio de 2019, cuáles fueron las sanciones y/o medidas de apremio impuestas. Desglosar por motivo, cargo del servidor público y sanción y/o medida de apremio y año. D) Cuántas denuncias penales ha hecho por presuntas responsabilidades penales en el periodo del 1 de enero de 2017 al 30 de junio de 2019. Desglosar por motivo o tipo de delito, así como por instancia donde se hizo la denuncia penal y año. E) Solicito saber el estatus actual de las denuncias penales ha hecho por presuntas responsabilidades penales en el periodo del 1 de enero de 2017 al 30 de junio de 2019.</t>
  </si>
  <si>
    <t>00977119</t>
  </si>
  <si>
    <t>A) Cuántos denuncias por Faltas Administrativas Graves ha presentado en el Tribunal de Justicia Administrativa, federal o estatal, durante el periodo del 1 de enero de 2017 al 30 de junio de 2019. Desglosar por orden (federal o
estatal) Falta administrativa grave que se denuncia y año. B) De ese total de denuncias por Faltas Administrativas Graves que ha presentado ante el Tribunal de Justicia Administrativa, durante el periodo del 1 de enero de 2017 al 30 de junio de 2019, cuántas (desglosar por año): 1 Fueron admitidas
2 Fueron rechazadas C) Del total de denuncias por Faltas Administrativas Graves admitidas ante el Tribunal de Justicia Administrativa, durante el periodo del 1 de enero de 2017 al 30 de junio de 2019, cuántas (desglosar por año):
1 Fueron resueltas con sanción (qué tipo de sanción). 2 Siguen en trámite. 3 Se resolvió con exoneración.
D) Del total de sanciones derivadas de denuncias por Faltas Administrativas Graves ante el Tribunal de Justicia Administrativa, durante el periodo del 1 de enero de 2017 al 30 de junio de 2019, cuántas (desglosar por año):
1 Fueron apeladas
2 Ya finalizaron el proceso (están firmes).</t>
  </si>
  <si>
    <t>00977219</t>
  </si>
  <si>
    <t>A) Cuántos procedimientos para sancionar a proveedores y contratistas de la Administración Pública Estatal ha iniciado en el periodo del 1 de enero de 2017 al 30 de junio de 2019. Desglosar por tipo de incumplimiento o motivo del
procedimiento y año. B) Del total de procedimientos para sancionar a proveedores y contratistas de la Administración Pública Estatal que se iniciaron en el periodo del 1 de enero de 2017 al 30 de junio de 2019, cuántos ya se resolvieron y cuántos están en trámite. Desglosar por año. C) Del total de procedimientos para sancionar a proveedores y contratistas de la Administración Pública Estatal, en el periodo del 1 de enero de 2017 al 30 de junio de 2019, que se resolvieron con sanción, solicito conocer el desglose por tipo de falta, sanción y ramo (giro) del contratista o proveedor. Desglosar por año. D) Del total de sanciones a proveedores y contratistas de la Administración Pública Estatal en el periodo del 1 de enero de 2017 al 30 de junio de 2019, cuántas:
1 Fueron apeladas o el sancionado acudió a otra instancia.
2 Ya quedaron firmes</t>
  </si>
  <si>
    <t>00978119</t>
  </si>
  <si>
    <t>00980519</t>
  </si>
  <si>
    <t>Cuántas investigaciones con relación con la situación patrimonial de los servidores públicos ha ordenado,
durante el periodo del 1 de enero de 2017 al 30 de junio de 2019.
2 Listado de servidores públicos sancionados y/o inhabilitados en materia de responsabilidad administrativa, durante el periodo del 1</t>
  </si>
  <si>
    <t>00981419</t>
  </si>
  <si>
    <t>Buenas tardes, Información de transparencia 1:
CUANTOS ESCOLTAS ESTAN ASIGNADOS AL SERVICIO DEL TITULAR, RAFAEL DEL POZO DERGAL- LISTADO DE PERSONAL (NUEVO) CONTRATADO ENTRE EL AÑO 2016 AL AÑO 2019 Y CUANTOS FUERON DESPEDIDOS Y/O DADOS DE BAJA Y POR QUE MOTIVO-CUANTOS PROCESOS DE INHABILITACIÓN SE HAN LLEVADO A CABO EN LA DEPENDENCIA</t>
  </si>
  <si>
    <t>Buenas tardes, Información de transparencia 2:
CUANTOS PROCESOS HAN QUEDADO FIRMES Y CUANTO SE HA RECUPERADO PARA EL ESTADO EN CASO DE HABER SIDO POSIBLES-EN LISTAR LAS DEPENDENCIAS GUBERNAMENTALES QUE MÁS HAN SIDO SANCIONADAS (AL PERSONAL) Y POR QUE MOTIVO SE HAN REALIZADO LOS PROCESOS</t>
  </si>
  <si>
    <t>00981619</t>
  </si>
  <si>
    <t>00981719</t>
  </si>
  <si>
    <t>CUAL ES EL MONTO ASIGNADO EN VIATICOS A LA DEPENDENCIA GUBERNAMENTAL EN EL AÑO 2016, 2017, 2018 Y 2019 Y COMO SE HA EJERCIDO-DAR LISTADO DE VIATICOS Y A QUIEN SE LE HA PAGADO (SEÑALAR POR TRABAJADOR)- OTORGAR LISTADO DE BOLETOS DE AVION EN CASO DE HABER REALIZADO VIAJES FUERA DEL ESTADO (NACIONALES E INTERNACIOLES).</t>
  </si>
  <si>
    <t>00991519</t>
  </si>
  <si>
    <t>Secretaría de la Contraloría del Estado de Quintana Roo:
1. Me proporcione la base de datos en donde se contenga el total de manifestaciones ciudadanas desglosada por tipo: denuncia, queja, reconocimiento, solicitud y/o manifestaciones diversas o con la denominación que se le designe, que haya recibido la Secretaría de la Contraloría del Estado de Quintana Roo desglosada para los años 2017, 2018 y en el transcurso del 2019. De ser posible en formato Excel. 2. Me proporcione la base de datos que contiene el total de manifestaciones ciudadanas que atendió, desglosada por tipo de atención, la Secretaría de la Contraloría del Estado desglosada por tipo: denuncia, queja, reconocimiento, solicitud y manifestaciones diversas, desglosada para los años 2017, 2018 y en el transcurso del 2019. De ser posible en formato Excel. 3. Me proporcione la base de datos que contiene el total de manifestaciones ciudadanas desglosada en atendidas y en atención o en trámite, que ha recibido la Secretaría de la Contraloría del Estado desglosada por tipo: denuncia, queja, reconocimiento, solicitud y manifestaciones diversas, desglosada para los años 2017, 2018 y en el transcurso del 2019. De ser posible en formato Excel. 4. Me proporcione la base de datos que contiene el total de manifestaciones ciudadanas que ha recibido la Secretaría de la Contraloría del Estado desglosada por tipo (pregunta 1) y dependencia responsable involucrada, desglosada para los años 2017, 2018 y en el transcurso del 2019. De ser posible en formato Excel. 5. Me proporcione la base de datos que contiene el total de hechos de corrupción que han sido perseguidos y denunciados de oficio, al Tribunal de Justicia Administrativa del Estado de Quintana Roo, por parte de la Secretaría de la Contraloría del Estado, desglosada para los años 2017, 2018 y en el transcurso del 2019. De ser posible en formato Excel. 6. Me proporcione la base de datos que contiene el total de hechos de corrupción que han sido perseguidos y denunciados a petición de parte, al Tribunal de Justicia Administrativa del Estado de Quintana Roo, por parte de la Secretaría de la Contraloría del Estado, desglosada para los años 2017, 2018 y en el transcurso del 2019. De ser posible en formato Excel.</t>
  </si>
  <si>
    <t>00998219</t>
  </si>
  <si>
    <t>Vengo solicitarle que se me proporcione el acuerdo resolutivo de fecha 29 de junio de 2017, emitido por el
Lic. Jaime Jess Hoil Dzul entonces Titular el Órgano de Control y Evaluación Interna del Instituto de Patrimonio Inmobiliario de la Administración Pública del Estado de Quintana Roo en el expediente de investigación SGP/OCE-IPAE/002/2017, el cual se encuentra integrado en el expediente del Procedimiento Administrativo Disciplinario número SGP/SSAJ/CGRSP/CRAJ/PAD0010/2017 substanciado y resuelto por el Coordinador General de Investigación de la Secretaria de la Contraloría.</t>
  </si>
  <si>
    <t>01013619</t>
  </si>
  <si>
    <t>datos y costos de los diferentes servicios publicos que se hacen en la ciudad de chetumal</t>
  </si>
  <si>
    <t>01014019</t>
  </si>
  <si>
    <t>Los ex servidores públicos que dejaron de laborar en la Secretara de la Contraloría desde el mes de enero del año 2017, hasta la fecha, señalando los siguientes datos (en caso de no contar con ellos, indicarlo así y señalar la institución que podría contar con la información):
1. Nombre 2. Último cargo ocupado y área de adscripción (señalar periodo) 3. Cargo anterior (señalar periodo)
4. antigüedad laboral en la Secretaría de la Contraloría 5. motivo por el que dejó de laborar (si fue renuncia, rescisión/terminación de contrato o despido) 6. si durante la relación laboral fue sancionado por alguna responsabilidad administrativa (en su caso, señalar la sanción impuesta) 7. si durante la relación laboral se le levantaron actas administrativas (en caso de existir, señalar el número de identificación y/o la fecha de cada acta)
8. La formación académica con la cual contaba al momento que dejó de laborar en la Secretaría de la Contraloría, incluyendo la capacitación que recibió durante la relación laboral</t>
  </si>
  <si>
    <t>01019219</t>
  </si>
  <si>
    <t xml:space="preserve">“Buenos días, solicito su valioso apoyo para que me proporcione la siguiente información del C. Profesor, Gabriel Blanco Aguilar
• Instituciones donde presta sus servicios: Instituto Tecnológico de Chetumal, Centro de Estudios de Bachillerato Eva Samano, Municipio de Othón P. Blanco (De existir algún cambio de centro de trabajo, actualización o área específica dentro de alguna institución, favor de informarlo).
• Cargo
• Funciones
• Antigüedad
• Días laborales
• Horario de trabajo u horas frente a grupo
• Sueldo
Agradezco de antemano su atención y apoyo (Sic) 
</t>
  </si>
  <si>
    <t>Solicito en formato electrónico la versión pública de TODAS las sentencias o resoluciones relacionadas
con el Hostigamiento Sexual o el acoso sexual que se tengan resguardadas en sus archivos</t>
  </si>
  <si>
    <t>01031419</t>
  </si>
  <si>
    <t>Solicito en formato electrónico la versión pública de TODAS las sentencias o resoluciones relacionadas
con el Hostigamiento Sexual o el acoso sexual que se tengan resguardadas en sus archivos.</t>
  </si>
  <si>
    <t>01031519</t>
  </si>
  <si>
    <t>01036719</t>
  </si>
  <si>
    <t>SOLICITO QUE ME INFORMEN TODAS LAS ACCIONES QUE SE HAN IMPLEMENTADO AL INTERIOR DEL SUJETO OBLIGADO PARA EVITAR LOS CONFLICTOS LABORALES, PROBLEMAS DE ACOSO, HOSTIGAMIENTO, ETC,
POR EJEMPLO PUEDE SER ALGÚN CÓDIGO DE ÉTICA O NORMATIVA INTERNA, ASÍ COMO LA CANTIDAD DE CASOS QUE SEvHAN ATENDIDO POR: ACOSO LABORAL, SEXUAL, VIOLENCIA, HOSTIGAMIENTO LABORAL, SEXUAL DESDE 2015 A LA FECHA.</t>
  </si>
  <si>
    <t>01037019</t>
  </si>
  <si>
    <t>NOMBRE DE LA DEPENDENCIA, DIRECCIÓN POSTAL, LATITUD, LONGITUD
TELÉFONO EXTENSIÓN ,HORARIOS DE ATENCIÓN, TRÁMITES QUE ATIENDE
MUNICIPIO, NOMBRE DEL TRÁMITE, LUGAR - MÉTODO - EN LÍNEA - PERSONAL
SITIO WEB
REQUISITOS
COSTO</t>
  </si>
  <si>
    <t>01053419</t>
  </si>
  <si>
    <t>Copia del contrato de arrendamiento o compra/venta del inmueble de la oficina de representación del
Gobierno del Estado en la Ciudad de México.</t>
  </si>
  <si>
    <t>01053819</t>
  </si>
  <si>
    <t>Copia de todos y cada uno de los contratos de los empleados para la oficina de representación del
Gobierno del Estado en la Ciudad de México.</t>
  </si>
  <si>
    <t>01066819</t>
  </si>
  <si>
    <t>informe si el C. PABLO HILARIO ALCOCER GONGORA, es empleado o es parte de alguna agrupación
relacionada con la unidad administrativa en la que se desempeñe, llamándose alguna institución, partido político o dependencia gubernamental del nivel que sea.</t>
  </si>
  <si>
    <t>01068919</t>
  </si>
  <si>
    <t>0001.-2019</t>
  </si>
  <si>
    <t>infomex</t>
  </si>
  <si>
    <t>01057919</t>
  </si>
  <si>
    <t>Juan Rodríguez</t>
  </si>
  <si>
    <t>Requiero rectificar el nombre de mi representado de todas sus bases de datos, ya que el correcto es Juan
Rosado., tipo de derecho ARCO: Rectificación , presento solicitud: Representante legal, representante: Luis González ,tipo de persona: Titular</t>
  </si>
  <si>
    <t>01115119</t>
  </si>
  <si>
    <t>Solicito, escaneados y en formato .pdf, los escritos de renuncia como Servidores Públicos de la Secretaría
de la Contraloría del Estado de Quintana Roo, de las siguientes personas: 1. Edwin Martin Aguilar Tzuc 2. Guadalupe Isabel Aguilar Yervez 3. Limberth Andrei Castro Medina 4. Carlos Gilberto Chan Maldonado 5. Lenin Amilcar Correa Chulim 6. Louise Alexandrina Guirado López 7. Yareli Guadalupe Miss López 8. Eduardo Ocaña Díaz 9. Barbara Eloisa Reyes Herrera 10. Karla Patricia Rivero Martínez 11. Yarery Guadalupe Ruiz Noh 12. Susana Elena Sala Góngora 13. Fanny Anel Tuz Andrade 14. Maribel Ramirez Ceballos 15. Felyssa Guadalupe Mena Borja 16. Karla López López 17. Edwin Jesús Onorio Chan 18. Fabiola Dominguez Guillen</t>
  </si>
  <si>
    <t>01121619</t>
  </si>
  <si>
    <t>Denuncia contra el C. Adrian Gamaliel Trejo Uco docente del plantel chetumal, presentada en los años 2017 y/o 2018, por cualquier persona y/o autoridad del conalep quintana roo y/o cualquier otra autoridad y/o dependencia y/o organismo y/o institución del gobierno del estado de quintana roo</t>
  </si>
  <si>
    <t>01121719</t>
  </si>
  <si>
    <t>Denuncia contra el C. Celso Joaquín Cruz Caamal docente del plantel chetumal, presentada en entre los
años de 2014 a 2018, por cualquier persona, y/o autoridad del conalep quintana roo y/o cualquier otra autoridad y/o dependencia y/o organismo y/o institución del gobierno del estado de quintana roo</t>
  </si>
  <si>
    <t>01125119</t>
  </si>
  <si>
    <t>…Estadística de los asuntos derivados de los mecanismos alternativos, desde enero del 2017 hasta septiembre de 2019</t>
  </si>
  <si>
    <t>01139919</t>
  </si>
  <si>
    <t>Solicito su apoyo para obtener la siguiente información
1.¿Cuenta con defensoría de oficio?
2.¿La defensoría jurídica es gratuita?
3.¿Se han iniciado expedientes por faltas graves de servidores públicos o de particulares en materia de responsabilidades
administrativas?
4.De ser el caso, ¿Cuál(es) son la(s) causa(s) de responsabilidad de dichos expedientes?
5.¿Quiénes son los sujetos de los procedimientos? (Indicar cargo del servidor público o si son personas físicas o persona moral.)
6.¿Cuál es la situación de dichos expedientes (resueltos, desechados, devueltos, en trámite)?
7. ¿Puede proporcionar una versión pública de los expedientes de responsabilidad terminados?</t>
  </si>
  <si>
    <t>01143519</t>
  </si>
  <si>
    <t>Montos cobrados por el Instituto de Movilidad de Quintana Roo y el municipio de Benito de Juárez sobre la operación de Conductores de Uber a partir de que regresaron a Cancún, así como el destino o uso que se les ha dado a esas cantidades</t>
  </si>
  <si>
    <t>01147419</t>
  </si>
  <si>
    <t>Quiero demandar que el sistema Viola mis derechos ya que quise recurrir al recurso de revisión y el sistema no me da la opción, el folio 01074119 la respuesta es incompleta, solicite relación de personal de nivelaciones y bajas con corte 16/09/219 y expusieron que estaba en la fracción VIII siendo su corte el 31/07/2019</t>
  </si>
  <si>
    <t>01174819</t>
  </si>
  <si>
    <t>“Acuse electrónico o alguna otra denominación generado por el portal electrónico DECLARANET operado por la SECRETARIA DE CONTRALORIA DEL ESTADO DE QUINTANA ROO respecto a la  declaración de modificación patrimonial contemplada en la ley general de responsabilidades administrativas presentadas por el RFC RIPA 760901GH4 correspondiente al C. RIVERO PALOMO ANGEL EZEQUIEL en calidad de SERVIDOR PUBLICO CON EL CARGO DE RECTOR DE LA UNIVERSIDAD DE QUINTANA ROO EN CUMPLIMIENTO dispuesto por los artículos 108, último párrafo, de la Constitución Política de los Estados Unidos Mexicanos, 160 de la Constitución Política del Estado Libre y Soberano de Quintana Roo, 1, 3 fracciones VIII, XXIV y XXV, 4 fracción II, 9 fracción I, 32, 33 fracción III, 34, 35, primer párrafo, y demás relativos de la Ley General de Responsabilidades Administrativas. ”...</t>
  </si>
  <si>
    <t>01174919</t>
  </si>
  <si>
    <t>01175719</t>
  </si>
  <si>
    <t xml:space="preserve">“Solicito la relación de cualquier tipo de vehículo (patrullas, ambulancias, vehículos de uso administrativo y de carga) adquiridos y/o arrendados, durante el periodo de enero de 2012 a julio de 2019. Incluir además copia en versión pública de todas las facturas, contratos, convenios(con sus respectivos anexos) o cualquier documento que ampare la adquisición de dichas unidades. Requiero se me especifique el modelo y año de cada vehículo (Sic). </t>
  </si>
  <si>
    <t>01184419</t>
  </si>
  <si>
    <t>Se solicitan todos los edictos publicados por la Secretaría de la Contraloría del Estado en los años 2016,
2017, 2018 y 2019</t>
  </si>
  <si>
    <t xml:space="preserve">ME INTERESA CONOCER EL IMPORTE DE LOS RECURSOS FINANCIEROS FEDERALES Y MUNICIPALES ASIGNADOS, EJERCIDOS Y POR EJERCER, ASÍ COMO EL DETALLE DE SU APLICACIÓN, DE LA ESCUELA
PRIMARIA DIEGO RIVERA TURNO MATUTINO UBICADA EN EL MUNICIPIO DE BENITO JUÁREZ,QUINTANA ROO CON CLAVE23DPR0050P DURANTE EL CICLO ESCOLAR 2018-2019
ME INTERESA CONOCER EL IMPORTE DE LOS RECURSOS FINANCIEROS OBTENIDOS Y SU APLICACIÓN DETALLADA, POR CONCEPTO DE INGRESOS POR VENTAS DE LA TIENDA ESCOLAR QUE COBRA LA DIRECCIÓN DE LA ESCUELA PRIMARIA DIEGO RIVERA TURNO MATUTINO UBICADA EN EL MUNICIPIO DE BENITO JUÁREZ, QUINTANA ROO CON CLAVE23DPR0050P DURANTE EL CICLO ESCOLAR 2018-2019 </t>
  </si>
  <si>
    <t>01184619</t>
  </si>
  <si>
    <t>01191419</t>
  </si>
  <si>
    <t xml:space="preserve"> Requiero información copia simple de manera electrónica de las cédulas profesionales de las siguientes
personas que ostentan tener el grado de Maestría:</t>
  </si>
  <si>
    <t>01196219</t>
  </si>
  <si>
    <t xml:space="preserve">hola buen día, le envió este correo con la finalidad de obtener información acerca de las pandillas que existen actualmente en la ciudad de chetumal y en que colonia se localizan así también poder identificar los grupos formados por jóvenes para delinquir cual su punto de reunión de estos grupos, esto con la finalidad de realizar un trabajo académico, soy estudiante de la universidad de quintana roo en la licenciatura de seguridad publica mi nombre es edwin eleazar ciau nahuat. 
espero y me pueda brindar información acerca de dicho tema ya que se requiere para la realización del trabajo académico.
sin mas por el momento me despido enviándole un cordial saludo esperando contar con un respuesta 
</t>
  </si>
  <si>
    <t>01197219</t>
  </si>
  <si>
    <t xml:space="preserve">CONTRATO DE PRESTACIÓN DE SERVICIOS PROFESIONALES QUE CELEBRAN, POR UNA PARTE LA COMISIÓN DE AGUA POTABLE Y ALCANTARILLADO "CAPA", DEL ESTADO DE QUINTANA ROO, REPRESENTADA EN ESTE ACTO A TRAVÉS DEL LIC. FRANCISCO GERARDO MORA VALLEJO, DIRECTOR GENERAL, A QUIEN EN LO SUCESIVO SE LE DENOMINARÁ "LA CONTRATANTE"; Y POR LA OTRA PARTE, LA PERSONA MORAL DENOMINADA GOBAL CONSTRUCCIONES, S.A. DE C.V., REPRESENTADA EN ESTE ACTO POR EL ING. JESÚS GONZALO BALCÁZAR BERNAL, EN SU CARÁCTER DE ADMINISTRADOR ÚNICO, A QUIEN EN LO SUCESIVO SE LE DENOMINARÁ "EL PRESTADOR DE SERVICIOS
DICHO INSTRUMENTO POSIBLEMENTE FUE CELEBRADO ENTRE 2016, 2017, 2018 O 2019 
</t>
  </si>
  <si>
    <t>01237519</t>
  </si>
  <si>
    <t>ESTATUS QUE TIENE LA DENUNCIA CON FOLIO 00696/2019 EN CONTRA DEL SERVIDOR PUBLICO MIGUEL ALFREDO PAZ CETINA CON EL CARGO DE SECRETARIO GENERAL DEL AYUNTAMIENTO DEL SOLIDARIDAD, TODA VEZ QUE DECLARO CON FALSEDAD ANTE EL PLENO DEL CABILDO MÁXIMA AUTORIDAD DEL AYUNTAMIENTO YA QUE NO CUMPLE CON LOS REQUISITOS QUE DICTA EL ARTICULO 119 DE LA LEY DE LOS MUNICIPIOS. NO CUMPLE CON LOS REQUISITOS PARA OBTENER LA CONSTANCIA DE VECINDAD YA QUE NO CUENTA CON LA INSCRIPCIÓN AL PADRÓN ELECTORAL EN EL MUNICIPIO DE SOLIDARIDAD ASÍ COMO NO PRESENTO CONSTANCIA DE NO ADEUDO DEL IMPUESTO PREDIAL.</t>
  </si>
  <si>
    <t>01240519</t>
  </si>
  <si>
    <t>copia del escrito de cualquier denuncia presentada contra el C. Celso Joaquín Cruz Caamal docente del plantel chetumal, entre los años de 2014 a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</si>
  <si>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01240719</t>
  </si>
  <si>
    <t>Copia del escrito de cualquier denuncia presentada contra el C. Adrian Gamaliel Trejo Uco, docente del
plantel chetumal, entre los años de 2017 y/o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</si>
  <si>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01242919</t>
  </si>
  <si>
    <t>Solicito saber cuanto es el tiempo de Respuesta que tiene como limite el INMOVEQROO para entregar un oficio de baja, Alta o refrendo vehicular? ¿ Cuanto es el termino que tienen como limite para dar respuesta a este tramite y que est  registrado en su plataforma: RETYS? ¿ Que puedo hacer si no respetan el tiempo de respuesta de 1 dia habil, que puedo hacer y donde los puedo denunciar ?</t>
  </si>
  <si>
    <t>01251519</t>
  </si>
  <si>
    <t>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</si>
  <si>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 xml:space="preserve"> 01251619</t>
  </si>
  <si>
    <t xml:space="preserve"> 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</si>
  <si>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01255919</t>
  </si>
  <si>
    <t>Copia del escrito de cualquier denuncia presentada contra el C. Adrian Gamaliel Trejo Ucl docente del plantel chetumal del conalep, en el periodo de enero al 24 de octubre de 2019, por cualquier persona, y/o autoridad del conalep quintana roo y/o cualquier otra autoridad y/o dependencia y/organismo y/o institución del gobierno del estado de quintana roo.
En caso de inexistencia solicito el acta respectiva emitida por el comité de transparencia de dicha dependencia debidamente firmado por sus integrantes.</t>
  </si>
  <si>
    <t>01256019</t>
  </si>
  <si>
    <t>Copia del escrito de cualquier denuncia presentada contra el C. William Cesar Alcocer Bote docente del plantel chetumal, en el periodo del 01 de enero de 2015 al 24 de octubre de 2019, por cualquier persona, y/o autoridad del conalep quintana roo y/o cualquier otra autoridad y/o dependencia y/organismo y/o institución del gobierno del estado de quintana roo.</t>
  </si>
  <si>
    <t>01256119</t>
  </si>
  <si>
    <t>Copia del escrito de cualquier denuncia presentada contra el C. Miguel Angel de la Cruz Gorocica docente del plantel chetumal, en el periodo del 01 de enero de 2010 al 24 de octubre de 2019, por cualquier persona, y/o autoridad del conalep quintana roo y/o cualquier otra autoridad y/o dependencia y/organismo y/o institución del gobierno del estado de quintana roo</t>
  </si>
  <si>
    <t>01239519</t>
  </si>
  <si>
    <t>Axel Andrade Mediva</t>
  </si>
  <si>
    <t>Solicito mi curriculum .</t>
  </si>
  <si>
    <t>Respuesta de conformidad con el artículo 53 y 54 de la Ley Estatal</t>
  </si>
  <si>
    <t>01260319</t>
  </si>
  <si>
    <t>Quisiera saber el tarifario actualizado que CAPA autorizó o dio a la empresa AGUAKAN para domicilios o casa particulares, se que a partir de ciertos metros cúbicos ( me parece que diez) el precio aumenta cada metro cubico pero esa información no es fácil de conseguir y me parece que aumenta mes con mes asi que también quisiera saber el porcentaje del incremento, sobretodo quisiera saber las tarifas de saneamiento y alcantarillado cuyo valor unitario también varía dependiendo de los metros cúbicos consumidos  pues no se cual es la tarifa fija y el porcentaje de aumento según el consumo, en el recibo este porcentaje o aumento no se muestra ( como por ejemplo aparece en el recibo de energía de la CFE) causando un aumento en cadena cuando el “consumo” se dispara más alla de lo normal.</t>
  </si>
  <si>
    <t>01276819</t>
  </si>
  <si>
    <t>Solicito su apoyo para obtener la siguiente información
1.Número de sanciones o procedimientos iniciados por faltas no graves
2.Causas por las que sea han iniciado procedimientos por faltas no graves
3.¿Con que mecanismos cuenta para la protección de informantes?
4.¿Qué área dentro de la dependencia es responsable de la protección de informantes y denunciantes?
5.¿En cuántos casos ha tomado medidas para la protección de informantes o denunciantes?
6.¿Cuenta con personal para realizar las notificaciones establecidas por la Ley General de responsabilidades administrativas? ¿Es
suficiente?</t>
  </si>
  <si>
    <t>01351419</t>
  </si>
  <si>
    <t>Solicito me sea proporcionado una copia a través de este correo electronico,  del título así como documento que acredite su licenciatura y/o ingeniería de Luis Felipe Perez Montalvo profesor de Matemáticas de la escuela secundaria general Cancun con clave de centro de trabajo 23DES0041A  del municipio de Benito Juarez quien pertenece a la secretaria de educación pública del estado de Quintana Roo</t>
  </si>
  <si>
    <t>01356619</t>
  </si>
  <si>
    <t>Me presento, soy Abigail Ojeda. El motivo de este email es porque he visto que la construcción y habilitación del C5 en Quintana Roo es por asignación directa y no por licitación, por lo que me gustaría saber si existe la posibilidad de conocer quién es la constructora que realiza el proyecto; el propósito de lo antes mencionado es ofrecer productos de acabados de construcción para este proyecto.</t>
  </si>
  <si>
    <t>01369219</t>
  </si>
  <si>
    <t>Le solicito el sueldo bruto mensual del 2019 de los integrantes del CPC estatal, ya que, al ser parte del órgano de gobierno del Sistema Anticorrupción del Estado de Quintana Roo, debes de tener conocimiento del monto o sueldo que
reciben cada uno de los integrantes; dicho órgano tiene como atribución el determinar conforme a ciertos criterios, los contratos de prestación de servicios por honorarios que la secretaría ejecutiva celebra con el CPC, esto conforme al art. 17 de la Ley del Sistema Anticorrupción del Estado de Quintana Roo.</t>
  </si>
  <si>
    <t>01370119</t>
  </si>
  <si>
    <t>Solicito el sueldo bruto mensual del 2019 de los miembros del CPC del estado de Quintana Roo.
El órgano de gobierno de la Secretaría Ejecutiva del Sistema Estatal Anticorrupción de Quintana Roo determina los términos y condiciones de los contratos de préstamo de servicios de los miembros del comité de participación ciudadana, como se indica en el artículo 17 de la ley anticorrupción estatal.
Dado que esta dependencia es miembro de dicho órgano, el titular de esta puede proporcionar el dato solicitado.</t>
  </si>
  <si>
    <t>01370819</t>
  </si>
  <si>
    <t>01386619</t>
  </si>
  <si>
    <t xml:space="preserve">A través del presente, acudo a usted a efecto de solicitar diversa información, con relación al siguiente:
Antecedente
ÚNICO. En el año 2018, se presentó una denuncia sobre diversos actos que se le atribuían al señor Francisco Javier de Real Medina, y que podrían traducirse en actos de corrupción, relacionados con su empleo en el Comité de Participación Ciudadana.
La denuncia en mención fue del conocimiento de:
-La Secretaría General de la Universidad de Quintana Roo, Unidad Académica de Playa del Carmen; 
y de-Jefa del Departamento de Auditorias de la Universidad de Quintana Roo, Unidad Académica de Playa del Carmena.
En virtud de lo anterior, solicito de la manera más atenta, nos sea informado ¿Cuáles el resultado de la denuncia interpuesta contra dicha persona de nombre Francisco Javier del Real Medina?
Sin otro particular, quedo atento su valiosa respuesta.
Muchas gracias.”. (Sic)
</t>
  </si>
  <si>
    <t>01387819</t>
  </si>
  <si>
    <t>013914719</t>
  </si>
  <si>
    <t>SOLICITO LA LISTA DE SERVIDORES PUBLICOS AMONESTADOS DE MANERA PÚBLICA Y/0
PRIVADA DE OFICIALIA MAYOR DEL ESTADO DURANTE EL 2019</t>
  </si>
  <si>
    <t>01406519</t>
  </si>
  <si>
    <t>Como ciudadana y representante en el Senado de la República del Estado de Quintana Roo, solicito a usted se informe al pueblo de Quintana Roo y se haga pública la siguiente información 1.El monto total de la deuda contratada por el Gobierno de Quintana Roo al 2019. 2.El pago total en pesos actuales de 2019 de la Deuda solicitada por el Gobierno del Estado de Quintana Roo 2016-2022 al Congreso del Estado de Quintana Roo, aprobada por el pleno del Congreso del Estado de Quintana Roo el 10 de diciembre de 2019. Asimismo, una tabla comparativa con el monto total en pesos actuales de 2019 de la Deuda Pública Estatal, antes de las modificaciones aprobadas por el Congreso del Estado el 10 de diciembre de 2019. 3.Una tabla de todos los pagos mensuales requeridos por el Gobierno del Estado de Quintana Roo de la Deuda Pública Estatal, antes y después del REFINANCIAMIENTO/ REESTRUCTURACIÓN/MODIFICACIÓN de la Deuda Pública Estatal aprobada por el Congreso del Estado de Quintana Roo el 10 de diciembre de 2019. 4.Una tabla del pago total de deuda anual desde el año 2005 al momento actual del 2019, en pesos corrientes y reales, incluyendo pagos por conceptos adicionales como accesorios y todos los relacionados a la contratación de la deuda. 5.El pago total de la deuda, especificado por año (2016,2017,2018 y 2019) por el Gobierno del Estado de Quintana Roo 2016-2022, Incluyendo pagos por conceptos adicionales como accesorios y todos los relacionados a la contratación de la deuda. 6.El destino y utilización de los fondos de la deuda contratada por el Gobierno del Estado de Quintana Roo 2016-2022, incluyendo pagos por conceptos adicionales como accesorios y todos los relacionados a la contratación de la deuda. La información debe ser detallada incluyendo el monto; nombre de la obra o servicio contratado; estado del pago de la obra o servicio contratado, empresa, entidad u organismo al que se le contrató; y fotos a color de las obras, bienes o servicios adquiridos.
7.El monto del ahorro económico generado por el REFINANCIAMIENTO/REESTRUCTURACIÓN de la Deuda Pública Estatal,
solicitado al Congreso del Estado de Quintana Roo, durante la administración estatal 2016-2022. En caso de que no exista un ahorro
por el REFINANCIAMIENTO/REESTRUCTURACIÓN de la Deuda Pública Estatal, escribir el número en valores NEGATIVOS con el
signo de MENOS (-). No informar ningún valor en valores absolutos, sólo negativos o positivos.
8.Los beneficios económicos de los tres últimos REFINANCIAMIENTO/REESTRUCTURACIÓN de la Deuda Pública Estatal,
solicitados por la administración estatal 2016-2022 al Congreso del Estado de Quintana Roo, incluyendo tasas de interés mensuales,
anualizadas y especificadas por Entidad Financiera o Banco de contratación, así como especificar las tasas de interés, los pagos
mensuales a capital e interés, el plazo de vencimiento y el monto total en pesos corrientes de 2019.
9.Enlistar el nombre de todos los responsables de la administración pública estatal encargados de autorizar, aprobar o solicitar
cambios y modificaciones a cualquier partida de la Deuda Pública Estatal, así como de su
REFINANCIAMIENTO/REESTRUCTURACIÓN, especificando en cada caso el cargo y el nivel de responsabilidad, ordenándolos
jerárquicamente.
10.Si la contratación de la Deuda Pública Estatal de la administración estatal 2016-2022 al Congreso del Estado de Quintana Roo, tuvo
el aval de la Secretaría de Hacienda y Crédito Público del Gobierno Federal de los Estados Unidos Mexicanos, en el marco de la
coordinación financiera, proactiva e institucional entre el Gobierno Federal y los gobiernos de los estados.</t>
  </si>
  <si>
    <t>01422419</t>
  </si>
  <si>
    <t xml:space="preserve">REQUIERO QUE ME INFORMEN DE LOS ÚLTIMOS CINCO AÑOS, CÓMO SE HA IDO MODIFICANDO EL PRESUPUESTO DE LA DEPENDENCIA, ESPECIFICANDO EL PRESUPUESTO QUE SE LES DIO, EL EJERCIDO, LOS CAMBIOS QUE SE HAN HECHO A NIVEL METAS INSTITUCIONALES PARA AJUSTARSE A DICHO PRESUPUESTO Y LOS BENEFICIOS O NO QUE SE HAN TENIDO DERIVADO DE LOS CAMBIOS PRESUPUESTALES, LA INFORMACIÓN LA NECESITO EN DATOS ABIERTOS. </t>
  </si>
  <si>
    <t>01425719</t>
  </si>
  <si>
    <t>De acuerdo, al artículo 43 de la Ley General de Mejora Regulatoria, que establece que los registros de Trámites y Servicios son herramientas tecnológicas que compilan los Trámites y Servicios de los Sujetos Obligados, con el objeto de otorgar seguridad jurídica a las personas, dar transparencia, facilitar el cumplimiento regulatorio, así como fomentar el uso de tecnologías de la información. Tendrán carácter público y la información que contengan será vinculante para los Sujetos Obligados. La inscripción y actualización de los registros de Trámites y Servicios es de carácter permanente y obligatorio para todos los Sujetos Obligados; asimismo el artículo 44 del mismo ordenamiento contempla que los registros de Trámites y Servicios son I. El Registro Federal de Trámites y Servicios y IV. De las entidades federativas y municipios y que los Sujetos Obligados serán los responsables de ingresar y actualizar la información a los registros de Trámites y Servicios, respecto de sus Trámites y Servicios. Por último el artículo 47 establece Los Sujetos Obligados que apliquen Trámites y Servicios deberán tener a disposición del público la información que al respecto esté inscrita en el Catálogo.
Por lo anterior, solicito me proporcionen el Formato de Inscripción de trámites y servicios que utiliza las Dependencias de ese Estado y que integra el Registro (en formato Word y pdf).</t>
  </si>
  <si>
    <t>Número de servidores públicos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</si>
  <si>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</si>
  <si>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</si>
  <si>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</si>
  <si>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</si>
  <si>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</si>
  <si>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</si>
  <si>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</si>
  <si>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</si>
  <si>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</si>
  <si>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</si>
  <si>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</si>
  <si>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</si>
  <si>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</si>
  <si>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</si>
  <si>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</si>
  <si>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</si>
  <si>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</si>
  <si>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</si>
  <si>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</si>
  <si>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</si>
  <si>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</si>
  <si>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</si>
  <si>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</si>
  <si>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</si>
  <si>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</si>
  <si>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</si>
  <si>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</si>
  <si>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</si>
  <si>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</si>
  <si>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</si>
  <si>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</si>
  <si>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</si>
  <si>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</si>
  <si>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</si>
  <si>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</si>
  <si>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</si>
  <si>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</si>
  <si>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</si>
  <si>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</si>
  <si>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</si>
  <si>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</si>
  <si>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52</t>
  </si>
  <si>
    <t>42</t>
  </si>
  <si>
    <t>43</t>
  </si>
  <si>
    <t>44</t>
  </si>
  <si>
    <t>45</t>
  </si>
  <si>
    <t>46</t>
  </si>
  <si>
    <t>47</t>
  </si>
  <si>
    <t>48</t>
  </si>
  <si>
    <t>49</t>
  </si>
  <si>
    <t>50</t>
  </si>
  <si>
    <t>51</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</si>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</sst>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8"/>
      <name val="Arial"/>
      <family val="2"/>
    </font>
    <font>
      <b/>
      <sz val="8"/>
      <name val="Arial"/>
      <family val="2"/>
    </font>
    <font>
      <sz val="8"/>
      <color theme="4" tint="-0.499984740745262"/>
      <name val="Arial Narrow"/>
      <family val="2"/>
    </font>
    <font>
      <sz val="8"/>
      <name val="Arial Narrow"/>
      <family val="2"/>
    </font>
    <font>
      <b/>
      <sz val="8"/>
      <name val="Arial Narrow"/>
      <family val="2"/>
    </font>
    <font>
      <sz val="7"/>
      <name val="Arial Narrow"/>
      <family val="2"/>
    </font>
    <font>
      <b/>
      <sz val="7"/>
      <name val="Arial Narrow"/>
      <family val="2"/>
    </font>
    <font>
      <b/>
      <sz val="8"/>
      <color theme="4" tint="-0.499984740745262"/>
      <name val="Arial Narrow"/>
      <family val="2"/>
    </font>
    <font>
      <vertAlign val="superscript"/>
      <sz val="8"/>
      <name val="Arial Narrow"/>
      <family val="2"/>
    </font>
    <font>
      <sz val="11"/>
      <color theme="1"/>
      <name val="Arial Narrow"/>
      <family val="2"/>
    </font>
    <font>
      <sz val="8"/>
      <color rgb="FF000000"/>
      <name val="Arial"/>
      <family val="2"/>
    </font>
    <font>
      <sz val="8"/>
      <color rgb="FFFF0000"/>
      <name val="Arial Narrow"/>
      <family val="2"/>
    </font>
  </fonts>
  <fills count="8">
    <fill>
      <patternFill patternType="none"/>
    </fill>
    <fill>
      <patternFill patternType="gray125"/>
    </fill>
    <fill>
      <patternFill patternType="solid">
        <fgColor theme="2" tint="-0.249977111117893"/>
        <bgColor indexed="64"/>
      </patternFill>
    </fill>
    <fill>
      <patternFill patternType="solid">
        <fgColor rgb="FFB7FFD8"/>
        <bgColor indexed="64"/>
      </patternFill>
    </fill>
    <fill>
      <patternFill patternType="solid">
        <fgColor theme="9" tint="0.79998168889431442"/>
        <bgColor indexed="64"/>
      </patternFill>
    </fill>
    <fill>
      <patternFill patternType="solid">
        <fgColor rgb="FFFFFFE1"/>
        <bgColor indexed="64"/>
      </patternFill>
    </fill>
    <fill>
      <patternFill patternType="solid">
        <fgColor rgb="FFEDE2F6"/>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93">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0" fillId="0" borderId="0" xfId="0" applyAlignment="1">
      <alignment horizontal="center"/>
    </xf>
    <xf numFmtId="14" fontId="0" fillId="0" borderId="0" xfId="0" applyNumberFormat="1"/>
    <xf numFmtId="49" fontId="0" fillId="0" borderId="0" xfId="0" applyNumberFormat="1"/>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applyAlignment="1">
      <alignment horizontal="center"/>
    </xf>
    <xf numFmtId="0" fontId="4"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5" borderId="2" xfId="0" applyFont="1" applyFill="1" applyBorder="1" applyAlignment="1" applyProtection="1">
      <alignment horizontal="center" vertical="center" wrapText="1"/>
      <protection locked="0"/>
    </xf>
    <xf numFmtId="14" fontId="4" fillId="5" borderId="2" xfId="0" applyNumberFormat="1"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justify" vertical="center" wrapText="1"/>
      <protection locked="0"/>
    </xf>
    <xf numFmtId="0" fontId="4" fillId="5" borderId="0" xfId="0" applyFont="1" applyFill="1" applyBorder="1" applyAlignment="1" applyProtection="1">
      <alignment horizontal="center" vertical="center" wrapText="1"/>
      <protection locked="0"/>
    </xf>
    <xf numFmtId="14" fontId="4" fillId="5"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4" fillId="6" borderId="0" xfId="0" applyFont="1" applyFill="1" applyBorder="1" applyAlignment="1" applyProtection="1">
      <alignment horizontal="center" vertical="center" wrapText="1"/>
      <protection locked="0"/>
    </xf>
    <xf numFmtId="14" fontId="10" fillId="5" borderId="0" xfId="0" applyNumberFormat="1" applyFont="1" applyFill="1" applyProtection="1">
      <protection locked="0"/>
    </xf>
    <xf numFmtId="0" fontId="4" fillId="0" borderId="1" xfId="0" applyFont="1" applyFill="1" applyBorder="1" applyAlignment="1" applyProtection="1">
      <alignment horizontal="center" vertical="center" wrapText="1"/>
      <protection locked="0"/>
    </xf>
    <xf numFmtId="14" fontId="4" fillId="4" borderId="1" xfId="0" applyNumberFormat="1"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14" fontId="10" fillId="5" borderId="1" xfId="0" applyNumberFormat="1" applyFont="1" applyFill="1" applyBorder="1" applyProtection="1">
      <protection locked="0"/>
    </xf>
    <xf numFmtId="0" fontId="4" fillId="6"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1" fontId="1" fillId="0" borderId="0" xfId="0" applyNumberFormat="1" applyFont="1" applyFill="1" applyBorder="1" applyAlignment="1">
      <alignment horizontal="justify" vertical="center" wrapText="1"/>
    </xf>
    <xf numFmtId="49" fontId="5" fillId="7" borderId="2" xfId="0" applyNumberFormat="1"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8" fillId="7" borderId="2" xfId="0" applyFont="1" applyFill="1" applyBorder="1" applyAlignment="1" applyProtection="1">
      <alignment vertical="center" wrapText="1"/>
      <protection locked="0"/>
    </xf>
    <xf numFmtId="0" fontId="5" fillId="7" borderId="1" xfId="0" applyFont="1" applyFill="1" applyBorder="1" applyAlignment="1" applyProtection="1">
      <alignment vertical="center" wrapText="1"/>
      <protection locked="0"/>
    </xf>
    <xf numFmtId="14" fontId="4" fillId="7" borderId="1" xfId="0" applyNumberFormat="1" applyFont="1" applyFill="1" applyBorder="1" applyAlignment="1" applyProtection="1">
      <alignment horizontal="center" vertical="center" wrapText="1"/>
      <protection locked="0"/>
    </xf>
    <xf numFmtId="14" fontId="4" fillId="7" borderId="4" xfId="0" applyNumberFormat="1"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3"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49" fontId="4" fillId="7" borderId="1" xfId="0" applyNumberFormat="1"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14" fontId="4" fillId="7" borderId="1" xfId="0" applyNumberFormat="1" applyFont="1" applyFill="1" applyBorder="1" applyAlignment="1" applyProtection="1">
      <alignment horizontal="justify" vertical="top" wrapText="1"/>
      <protection locked="0"/>
    </xf>
    <xf numFmtId="0" fontId="4" fillId="7" borderId="1" xfId="0" applyFont="1" applyFill="1" applyBorder="1" applyAlignment="1" applyProtection="1">
      <alignment horizontal="justify" vertical="top" wrapText="1"/>
      <protection locked="0"/>
    </xf>
    <xf numFmtId="0" fontId="4" fillId="7" borderId="1" xfId="0" applyFont="1" applyFill="1" applyBorder="1" applyAlignment="1" applyProtection="1">
      <alignment horizontal="justify" vertical="center" wrapText="1"/>
      <protection locked="0"/>
    </xf>
    <xf numFmtId="14" fontId="4" fillId="7" borderId="0" xfId="0" applyNumberFormat="1" applyFont="1" applyFill="1" applyBorder="1" applyAlignment="1" applyProtection="1">
      <alignment horizontal="center" vertical="center" wrapText="1"/>
      <protection locked="0"/>
    </xf>
    <xf numFmtId="0" fontId="3" fillId="7" borderId="0"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top" wrapText="1"/>
      <protection locked="0"/>
    </xf>
    <xf numFmtId="0" fontId="4" fillId="7" borderId="0" xfId="0" applyFont="1" applyFill="1" applyBorder="1" applyAlignment="1" applyProtection="1">
      <alignment horizontal="center" vertical="center" wrapText="1"/>
      <protection locked="0"/>
    </xf>
    <xf numFmtId="49" fontId="4" fillId="7" borderId="0" xfId="0" applyNumberFormat="1" applyFont="1" applyFill="1" applyBorder="1" applyAlignment="1" applyProtection="1">
      <alignment horizontal="center" vertical="center" wrapText="1"/>
      <protection locked="0"/>
    </xf>
    <xf numFmtId="0" fontId="11" fillId="7" borderId="0" xfId="0" applyFont="1" applyFill="1" applyAlignment="1">
      <alignment horizontal="justify" vertical="center"/>
    </xf>
    <xf numFmtId="0" fontId="6" fillId="7" borderId="0"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center" wrapText="1"/>
      <protection locked="0"/>
    </xf>
    <xf numFmtId="14" fontId="4" fillId="7" borderId="0" xfId="0" applyNumberFormat="1" applyFont="1" applyFill="1" applyBorder="1" applyAlignment="1" applyProtection="1">
      <alignment horizontal="justify" vertical="top" wrapText="1"/>
      <protection locked="0"/>
    </xf>
    <xf numFmtId="14" fontId="4" fillId="7" borderId="2" xfId="0" applyNumberFormat="1"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4" fillId="7" borderId="1" xfId="0" applyNumberFormat="1" applyFont="1" applyFill="1" applyBorder="1" applyAlignment="1" applyProtection="1">
      <alignment horizontal="justify" vertical="top" wrapText="1"/>
      <protection locked="0"/>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top" wrapText="1"/>
      <protection locked="0"/>
    </xf>
    <xf numFmtId="49" fontId="4" fillId="0" borderId="0" xfId="0" applyNumberFormat="1" applyFont="1" applyFill="1" applyBorder="1" applyAlignment="1" applyProtection="1">
      <alignment horizontal="center" vertical="center" wrapText="1"/>
      <protection locked="0"/>
    </xf>
    <xf numFmtId="14" fontId="4" fillId="7" borderId="2" xfId="0" applyNumberFormat="1" applyFont="1" applyFill="1" applyBorder="1" applyAlignment="1" applyProtection="1">
      <alignment horizontal="center" vertical="center" wrapText="1"/>
      <protection locked="0"/>
    </xf>
    <xf numFmtId="14" fontId="4" fillId="7" borderId="5" xfId="0" applyNumberFormat="1" applyFont="1" applyFill="1" applyBorder="1" applyAlignment="1" applyProtection="1">
      <alignment horizontal="center" vertical="center" wrapText="1"/>
      <protection locked="0"/>
    </xf>
    <xf numFmtId="49" fontId="5" fillId="7" borderId="9" xfId="0" applyNumberFormat="1" applyFont="1" applyFill="1" applyBorder="1" applyAlignment="1" applyProtection="1">
      <alignment horizontal="center" vertical="center" wrapText="1"/>
      <protection locked="0"/>
    </xf>
    <xf numFmtId="49" fontId="5" fillId="7" borderId="10" xfId="0" applyNumberFormat="1" applyFont="1" applyFill="1" applyBorder="1" applyAlignment="1" applyProtection="1">
      <alignment horizontal="center" vertical="center" wrapText="1"/>
      <protection locked="0"/>
    </xf>
    <xf numFmtId="49" fontId="5" fillId="7" borderId="6" xfId="0" applyNumberFormat="1" applyFont="1" applyFill="1" applyBorder="1" applyAlignment="1" applyProtection="1">
      <alignment horizontal="center" vertical="center" wrapText="1"/>
      <protection locked="0"/>
    </xf>
    <xf numFmtId="0" fontId="5" fillId="7" borderId="9" xfId="0" applyFont="1" applyFill="1" applyBorder="1" applyAlignment="1" applyProtection="1">
      <alignment horizontal="center" vertical="center" wrapText="1"/>
      <protection locked="0"/>
    </xf>
    <xf numFmtId="0" fontId="5" fillId="7" borderId="10" xfId="0" applyFont="1" applyFill="1" applyBorder="1" applyAlignment="1" applyProtection="1">
      <alignment horizontal="center" vertical="center" wrapText="1"/>
      <protection locked="0"/>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0" fontId="5" fillId="7" borderId="1" xfId="0" applyFont="1" applyFill="1" applyBorder="1" applyAlignment="1" applyProtection="1">
      <alignment horizontal="center" vertical="center" wrapText="1"/>
      <protection locked="0"/>
    </xf>
    <xf numFmtId="14" fontId="5" fillId="7" borderId="9" xfId="0" applyNumberFormat="1" applyFont="1" applyFill="1" applyBorder="1" applyAlignment="1" applyProtection="1">
      <alignment horizontal="center" vertical="center" wrapText="1"/>
      <protection locked="0"/>
    </xf>
    <xf numFmtId="14" fontId="5" fillId="7" borderId="6" xfId="0"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14" fontId="5" fillId="7" borderId="10" xfId="0" applyNumberFormat="1" applyFont="1" applyFill="1" applyBorder="1" applyAlignment="1" applyProtection="1">
      <alignment horizontal="center" vertical="center" wrapText="1"/>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5" fillId="5" borderId="8" xfId="0" applyFont="1" applyFill="1" applyBorder="1" applyAlignment="1" applyProtection="1">
      <alignment horizontal="center" vertical="center" wrapText="1"/>
      <protection locked="0"/>
    </xf>
    <xf numFmtId="0" fontId="5" fillId="5" borderId="7" xfId="0" applyFont="1" applyFill="1" applyBorder="1" applyAlignment="1" applyProtection="1">
      <alignment horizontal="center" vertical="center" wrapText="1"/>
      <protection locked="0"/>
    </xf>
    <xf numFmtId="0" fontId="5" fillId="5" borderId="4"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0" fillId="3" borderId="0" xfId="0" applyFill="1" applyAlignment="1">
      <alignment horizontal="center"/>
    </xf>
  </cellXfs>
  <cellStyles count="1">
    <cellStyle name="Normal" xfId="0" builtinId="0"/>
  </cellStyles>
  <dxfs count="0"/>
  <tableStyles count="0" defaultTableStyle="TableStyleMedium9" defaultPivotStyle="PivotStyleLight16"/>
  <colors>
    <mruColors>
      <color rgb="FF3399FF"/>
      <color rgb="FFABFFAB"/>
      <color rgb="FFFFFFE1"/>
      <color rgb="FFFFFFCC"/>
      <color rgb="FFEDE2F6"/>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189"/>
  <sheetViews>
    <sheetView zoomScaleSheetLayoutView="89" workbookViewId="0">
      <pane xSplit="3" ySplit="2" topLeftCell="AA3" activePane="bottomRight" state="frozen"/>
      <selection pane="topRight" activeCell="D1" sqref="D1"/>
      <selection pane="bottomLeft" activeCell="A3" sqref="A3"/>
      <selection pane="bottomRight" activeCell="AQ7" sqref="AQ7"/>
    </sheetView>
  </sheetViews>
  <sheetFormatPr baseColWidth="10" defaultRowHeight="16.5" x14ac:dyDescent="0.3"/>
  <cols>
    <col min="1" max="1" width="2.28515625" style="26" customWidth="1"/>
    <col min="2" max="2" width="7.42578125" style="58" customWidth="1"/>
    <col min="3" max="3" width="7.85546875" style="58" customWidth="1"/>
    <col min="4" max="4" width="6.85546875" style="58" customWidth="1"/>
    <col min="5" max="5" width="26.5703125" style="61" customWidth="1"/>
    <col min="6" max="6" width="3.85546875" style="57" customWidth="1"/>
    <col min="7" max="7" width="4.28515625" style="57" customWidth="1"/>
    <col min="8" max="8" width="12.5703125" style="57" customWidth="1"/>
    <col min="9" max="9" width="11.5703125" style="57" customWidth="1"/>
    <col min="10" max="10" width="7.7109375" style="60" customWidth="1"/>
    <col min="11" max="11" width="13.42578125" style="60" customWidth="1"/>
    <col min="12" max="12" width="67" style="56" customWidth="1"/>
    <col min="13" max="13" width="16" style="55" customWidth="1"/>
    <col min="14" max="14" width="4.7109375" style="57" customWidth="1"/>
    <col min="15" max="15" width="8.7109375" style="62" customWidth="1"/>
    <col min="16" max="23" width="8.7109375" style="54" customWidth="1"/>
    <col min="24" max="24" width="4.140625" style="57" customWidth="1"/>
    <col min="25" max="27" width="4.28515625" style="57" customWidth="1"/>
    <col min="28" max="29" width="5.7109375" style="57" customWidth="1"/>
    <col min="30" max="30" width="4.5703125" style="57" customWidth="1"/>
    <col min="31" max="31" width="4.85546875" style="57" customWidth="1"/>
    <col min="32" max="32" width="5.42578125" style="57" customWidth="1"/>
    <col min="33" max="33" width="8.7109375" style="28" customWidth="1"/>
    <col min="34" max="34" width="9.5703125" style="28" customWidth="1"/>
    <col min="35" max="37" width="8.7109375" style="28" customWidth="1"/>
    <col min="38" max="38" width="8.7109375" style="27" customWidth="1"/>
    <col min="39" max="39" width="8.7109375" style="31" customWidth="1"/>
    <col min="40" max="40" width="9.140625" style="22" customWidth="1"/>
    <col min="41" max="42" width="4.7109375" style="30" customWidth="1"/>
    <col min="43" max="43" width="15" style="26" customWidth="1"/>
    <col min="44" max="44" width="32.85546875" style="26" customWidth="1"/>
    <col min="45" max="45" width="8" style="22" hidden="1" customWidth="1"/>
    <col min="46" max="46" width="0.140625" style="29" customWidth="1"/>
    <col min="47" max="16384" width="11.42578125" style="2"/>
  </cols>
  <sheetData>
    <row r="1" spans="1:47" s="8" customFormat="1" ht="21.75" customHeight="1" x14ac:dyDescent="0.25">
      <c r="A1" s="21"/>
      <c r="B1" s="72" t="s">
        <v>101</v>
      </c>
      <c r="C1" s="73"/>
      <c r="D1" s="74"/>
      <c r="E1" s="75" t="s">
        <v>106</v>
      </c>
      <c r="F1" s="76"/>
      <c r="G1" s="76"/>
      <c r="H1" s="76"/>
      <c r="I1" s="76"/>
      <c r="J1" s="76"/>
      <c r="K1" s="77"/>
      <c r="L1" s="78" t="s">
        <v>0</v>
      </c>
      <c r="M1" s="80" t="s">
        <v>118</v>
      </c>
      <c r="N1" s="80"/>
      <c r="O1" s="81" t="s">
        <v>22</v>
      </c>
      <c r="P1" s="82"/>
      <c r="Q1" s="70" t="s">
        <v>82</v>
      </c>
      <c r="R1" s="81" t="s">
        <v>59</v>
      </c>
      <c r="S1" s="85"/>
      <c r="T1" s="85"/>
      <c r="U1" s="85"/>
      <c r="V1" s="85"/>
      <c r="W1" s="82"/>
      <c r="X1" s="75" t="s">
        <v>19</v>
      </c>
      <c r="Y1" s="76"/>
      <c r="Z1" s="76"/>
      <c r="AA1" s="76"/>
      <c r="AB1" s="76"/>
      <c r="AC1" s="76"/>
      <c r="AD1" s="76"/>
      <c r="AE1" s="77"/>
      <c r="AF1" s="86" t="s">
        <v>28</v>
      </c>
      <c r="AG1" s="88" t="s">
        <v>20</v>
      </c>
      <c r="AH1" s="89"/>
      <c r="AI1" s="89"/>
      <c r="AJ1" s="89"/>
      <c r="AK1" s="89"/>
      <c r="AL1" s="89"/>
      <c r="AM1" s="90"/>
      <c r="AN1" s="83" t="s">
        <v>112</v>
      </c>
      <c r="AO1" s="91" t="s">
        <v>115</v>
      </c>
      <c r="AP1" s="91"/>
      <c r="AQ1" s="83" t="s">
        <v>111</v>
      </c>
      <c r="AR1" s="83" t="s">
        <v>1</v>
      </c>
      <c r="AS1" s="20"/>
      <c r="AT1" s="20" t="s">
        <v>56</v>
      </c>
      <c r="AU1" s="20"/>
    </row>
    <row r="2" spans="1:47" s="1" customFormat="1" ht="39" customHeight="1" x14ac:dyDescent="0.25">
      <c r="A2" s="22"/>
      <c r="B2" s="39" t="s">
        <v>102</v>
      </c>
      <c r="C2" s="39" t="s">
        <v>103</v>
      </c>
      <c r="D2" s="39" t="s">
        <v>120</v>
      </c>
      <c r="E2" s="64" t="s">
        <v>107</v>
      </c>
      <c r="F2" s="64" t="s">
        <v>23</v>
      </c>
      <c r="G2" s="64" t="s">
        <v>104</v>
      </c>
      <c r="H2" s="64" t="s">
        <v>109</v>
      </c>
      <c r="I2" s="64" t="s">
        <v>108</v>
      </c>
      <c r="J2" s="40" t="s">
        <v>105</v>
      </c>
      <c r="K2" s="40" t="s">
        <v>113</v>
      </c>
      <c r="L2" s="79"/>
      <c r="M2" s="41" t="s">
        <v>55</v>
      </c>
      <c r="N2" s="42" t="s">
        <v>85</v>
      </c>
      <c r="O2" s="43" t="s">
        <v>91</v>
      </c>
      <c r="P2" s="44" t="s">
        <v>80</v>
      </c>
      <c r="Q2" s="71"/>
      <c r="R2" s="63" t="s">
        <v>60</v>
      </c>
      <c r="S2" s="63" t="s">
        <v>61</v>
      </c>
      <c r="T2" s="63" t="s">
        <v>72</v>
      </c>
      <c r="U2" s="63" t="s">
        <v>74</v>
      </c>
      <c r="V2" s="63" t="s">
        <v>73</v>
      </c>
      <c r="W2" s="63" t="s">
        <v>62</v>
      </c>
      <c r="X2" s="45" t="s">
        <v>30</v>
      </c>
      <c r="Y2" s="45" t="s">
        <v>34</v>
      </c>
      <c r="Z2" s="45" t="s">
        <v>35</v>
      </c>
      <c r="AA2" s="45" t="s">
        <v>53</v>
      </c>
      <c r="AB2" s="45" t="s">
        <v>31</v>
      </c>
      <c r="AC2" s="45" t="s">
        <v>81</v>
      </c>
      <c r="AD2" s="45" t="s">
        <v>32</v>
      </c>
      <c r="AE2" s="46" t="s">
        <v>54</v>
      </c>
      <c r="AF2" s="87"/>
      <c r="AG2" s="24" t="s">
        <v>79</v>
      </c>
      <c r="AH2" s="24" t="s">
        <v>27</v>
      </c>
      <c r="AI2" s="24" t="s">
        <v>29</v>
      </c>
      <c r="AJ2" s="25" t="s">
        <v>57</v>
      </c>
      <c r="AK2" s="24" t="s">
        <v>58</v>
      </c>
      <c r="AL2" s="23" t="s">
        <v>90</v>
      </c>
      <c r="AM2" s="25" t="s">
        <v>110</v>
      </c>
      <c r="AN2" s="84"/>
      <c r="AO2" s="65" t="s">
        <v>117</v>
      </c>
      <c r="AP2" s="65" t="s">
        <v>116</v>
      </c>
      <c r="AQ2" s="84"/>
      <c r="AR2" s="84"/>
      <c r="AS2" s="20"/>
      <c r="AT2" s="20" t="s">
        <v>114</v>
      </c>
      <c r="AU2" s="20"/>
    </row>
    <row r="3" spans="1:47" s="22" customFormat="1" ht="59.25" customHeight="1" x14ac:dyDescent="0.3">
      <c r="A3" s="26"/>
      <c r="B3" s="49" t="s">
        <v>370</v>
      </c>
      <c r="C3" s="49" t="s">
        <v>372</v>
      </c>
      <c r="D3" s="49" t="s">
        <v>371</v>
      </c>
      <c r="E3" s="53" t="s">
        <v>373</v>
      </c>
      <c r="F3" s="48" t="s">
        <v>114</v>
      </c>
      <c r="G3" s="48"/>
      <c r="H3" s="48"/>
      <c r="I3" s="48"/>
      <c r="J3" s="50"/>
      <c r="K3" s="50"/>
      <c r="L3" s="52" t="s">
        <v>374</v>
      </c>
      <c r="M3" s="47" t="s">
        <v>125</v>
      </c>
      <c r="N3" s="48"/>
      <c r="O3" s="66"/>
      <c r="P3" s="43"/>
      <c r="Q3" s="43"/>
      <c r="R3" s="43">
        <v>43726</v>
      </c>
      <c r="S3" s="43">
        <v>43727</v>
      </c>
      <c r="T3" s="43"/>
      <c r="U3" s="43"/>
      <c r="V3" s="43"/>
      <c r="W3" s="43"/>
      <c r="X3" s="48"/>
      <c r="Y3" s="48"/>
      <c r="Z3" s="48"/>
      <c r="AA3" s="48"/>
      <c r="AB3" s="48"/>
      <c r="AC3" s="48"/>
      <c r="AD3" s="48"/>
      <c r="AE3" s="48"/>
      <c r="AF3" s="47"/>
      <c r="AG3" s="25"/>
      <c r="AH3" s="25"/>
      <c r="AI3" s="43">
        <v>43727</v>
      </c>
      <c r="AJ3" s="25">
        <v>43746</v>
      </c>
      <c r="AK3" s="25"/>
      <c r="AL3" s="34"/>
      <c r="AM3" s="35"/>
      <c r="AN3" s="32"/>
      <c r="AO3" s="36"/>
      <c r="AP3" s="36"/>
      <c r="AQ3" s="37"/>
      <c r="AR3" s="37"/>
      <c r="AT3" s="29"/>
      <c r="AU3" s="2"/>
    </row>
    <row r="4" spans="1:47" s="22" customFormat="1" ht="21.95" customHeight="1" x14ac:dyDescent="0.3">
      <c r="A4" s="26"/>
      <c r="B4" s="49" t="s">
        <v>123</v>
      </c>
      <c r="C4" s="49" t="s">
        <v>422</v>
      </c>
      <c r="D4" s="49" t="s">
        <v>371</v>
      </c>
      <c r="E4" s="53" t="s">
        <v>423</v>
      </c>
      <c r="F4" s="48" t="s">
        <v>114</v>
      </c>
      <c r="G4" s="48"/>
      <c r="H4" s="48"/>
      <c r="I4" s="48"/>
      <c r="J4" s="50"/>
      <c r="K4" s="50"/>
      <c r="L4" s="52" t="s">
        <v>424</v>
      </c>
      <c r="M4" s="47" t="s">
        <v>125</v>
      </c>
      <c r="N4" s="48"/>
      <c r="O4" s="51"/>
      <c r="P4" s="43"/>
      <c r="Q4" s="43"/>
      <c r="R4" s="43">
        <v>43762</v>
      </c>
      <c r="S4" s="43">
        <v>43762</v>
      </c>
      <c r="T4" s="43"/>
      <c r="U4" s="43"/>
      <c r="V4" s="43"/>
      <c r="W4" s="43">
        <v>43762</v>
      </c>
      <c r="X4" s="48" t="s">
        <v>136</v>
      </c>
      <c r="Y4" s="48"/>
      <c r="Z4" s="48"/>
      <c r="AA4" s="48"/>
      <c r="AB4" s="48"/>
      <c r="AC4" s="48"/>
      <c r="AD4" s="48"/>
      <c r="AE4" s="48"/>
      <c r="AF4" s="47"/>
      <c r="AG4" s="25"/>
      <c r="AH4" s="25"/>
      <c r="AI4" s="25"/>
      <c r="AJ4" s="25"/>
      <c r="AK4" s="25"/>
      <c r="AL4" s="34"/>
      <c r="AM4" s="35"/>
      <c r="AN4" s="32">
        <v>1</v>
      </c>
      <c r="AO4" s="36"/>
      <c r="AP4" s="36"/>
      <c r="AQ4" s="37"/>
      <c r="AR4" s="37" t="s">
        <v>425</v>
      </c>
      <c r="AT4" s="29"/>
      <c r="AU4" s="2"/>
    </row>
    <row r="5" spans="1:47" s="22" customFormat="1" ht="21.95" customHeight="1" x14ac:dyDescent="0.3">
      <c r="A5" s="26"/>
      <c r="B5" s="49"/>
      <c r="C5" s="49"/>
      <c r="D5" s="49"/>
      <c r="E5" s="53"/>
      <c r="F5" s="48"/>
      <c r="G5" s="48"/>
      <c r="H5" s="48"/>
      <c r="I5" s="48"/>
      <c r="J5" s="50"/>
      <c r="K5" s="50"/>
      <c r="L5" s="52"/>
      <c r="M5" s="47"/>
      <c r="N5" s="48"/>
      <c r="O5" s="51"/>
      <c r="P5" s="43"/>
      <c r="Q5" s="43"/>
      <c r="R5" s="43"/>
      <c r="S5" s="43"/>
      <c r="T5" s="43"/>
      <c r="U5" s="43"/>
      <c r="V5" s="43"/>
      <c r="W5" s="43"/>
      <c r="X5" s="48"/>
      <c r="Y5" s="48"/>
      <c r="Z5" s="48"/>
      <c r="AA5" s="48"/>
      <c r="AB5" s="48"/>
      <c r="AC5" s="48"/>
      <c r="AD5" s="48"/>
      <c r="AE5" s="48"/>
      <c r="AF5" s="47"/>
      <c r="AG5" s="25"/>
      <c r="AH5" s="25"/>
      <c r="AI5" s="25"/>
      <c r="AJ5" s="25"/>
      <c r="AK5" s="25"/>
      <c r="AL5" s="34"/>
      <c r="AM5" s="35"/>
      <c r="AN5" s="32"/>
      <c r="AO5" s="36"/>
      <c r="AP5" s="36"/>
      <c r="AQ5" s="37"/>
      <c r="AR5" s="37"/>
      <c r="AT5" s="29"/>
      <c r="AU5" s="2"/>
    </row>
    <row r="6" spans="1:47" s="22" customFormat="1" ht="21.95" customHeight="1" x14ac:dyDescent="0.3">
      <c r="A6" s="26"/>
      <c r="B6" s="49"/>
      <c r="C6" s="49"/>
      <c r="D6" s="49"/>
      <c r="E6" s="53"/>
      <c r="F6" s="48"/>
      <c r="G6" s="48"/>
      <c r="H6" s="48"/>
      <c r="I6" s="48"/>
      <c r="J6" s="50"/>
      <c r="K6" s="50"/>
      <c r="L6" s="52"/>
      <c r="M6" s="47"/>
      <c r="N6" s="48"/>
      <c r="O6" s="51"/>
      <c r="P6" s="43"/>
      <c r="Q6" s="43"/>
      <c r="R6" s="43"/>
      <c r="S6" s="43"/>
      <c r="T6" s="43"/>
      <c r="U6" s="43"/>
      <c r="V6" s="43"/>
      <c r="W6" s="43"/>
      <c r="X6" s="48"/>
      <c r="Y6" s="48"/>
      <c r="Z6" s="48"/>
      <c r="AA6" s="48"/>
      <c r="AB6" s="48"/>
      <c r="AC6" s="48"/>
      <c r="AD6" s="48"/>
      <c r="AE6" s="48"/>
      <c r="AF6" s="47"/>
      <c r="AG6" s="25"/>
      <c r="AH6" s="25"/>
      <c r="AI6" s="25"/>
      <c r="AJ6" s="25"/>
      <c r="AK6" s="25"/>
      <c r="AL6" s="34"/>
      <c r="AM6" s="35"/>
      <c r="AN6" s="32"/>
      <c r="AO6" s="36"/>
      <c r="AP6" s="36"/>
      <c r="AQ6" s="37"/>
      <c r="AR6" s="37"/>
      <c r="AT6" s="29"/>
      <c r="AU6" s="2"/>
    </row>
    <row r="7" spans="1:47" s="22" customFormat="1" ht="21.95" customHeight="1" x14ac:dyDescent="0.3">
      <c r="A7" s="26"/>
      <c r="B7" s="49"/>
      <c r="C7" s="49"/>
      <c r="D7" s="49"/>
      <c r="E7" s="53"/>
      <c r="F7" s="48"/>
      <c r="G7" s="48"/>
      <c r="H7" s="48"/>
      <c r="I7" s="48"/>
      <c r="J7" s="50"/>
      <c r="K7" s="50"/>
      <c r="L7" s="52"/>
      <c r="M7" s="47"/>
      <c r="N7" s="48"/>
      <c r="O7" s="51"/>
      <c r="P7" s="43"/>
      <c r="Q7" s="43"/>
      <c r="R7" s="43"/>
      <c r="S7" s="43"/>
      <c r="T7" s="43"/>
      <c r="U7" s="43"/>
      <c r="V7" s="43"/>
      <c r="W7" s="43"/>
      <c r="X7" s="48"/>
      <c r="Y7" s="48"/>
      <c r="Z7" s="48"/>
      <c r="AA7" s="48"/>
      <c r="AB7" s="48"/>
      <c r="AC7" s="48"/>
      <c r="AD7" s="48"/>
      <c r="AE7" s="48"/>
      <c r="AF7" s="47"/>
      <c r="AG7" s="25"/>
      <c r="AH7" s="25"/>
      <c r="AI7" s="25"/>
      <c r="AJ7" s="25"/>
      <c r="AK7" s="25"/>
      <c r="AL7" s="34"/>
      <c r="AM7" s="35"/>
      <c r="AN7" s="32"/>
      <c r="AO7" s="36"/>
      <c r="AP7" s="36"/>
      <c r="AQ7" s="37"/>
      <c r="AR7" s="37"/>
      <c r="AT7" s="29"/>
      <c r="AU7" s="2"/>
    </row>
    <row r="8" spans="1:47" s="22" customFormat="1" ht="21.95" customHeight="1" x14ac:dyDescent="0.3">
      <c r="A8" s="26"/>
      <c r="B8" s="49"/>
      <c r="C8" s="49"/>
      <c r="D8" s="49"/>
      <c r="E8" s="53"/>
      <c r="F8" s="48"/>
      <c r="G8" s="48"/>
      <c r="H8" s="48"/>
      <c r="I8" s="48"/>
      <c r="J8" s="50"/>
      <c r="K8" s="50"/>
      <c r="L8" s="52"/>
      <c r="M8" s="47"/>
      <c r="N8" s="48"/>
      <c r="O8" s="51"/>
      <c r="P8" s="43"/>
      <c r="Q8" s="43"/>
      <c r="R8" s="43"/>
      <c r="S8" s="43"/>
      <c r="T8" s="43"/>
      <c r="U8" s="43"/>
      <c r="V8" s="43"/>
      <c r="W8" s="43"/>
      <c r="X8" s="48"/>
      <c r="Y8" s="48"/>
      <c r="Z8" s="48"/>
      <c r="AA8" s="48"/>
      <c r="AB8" s="48"/>
      <c r="AC8" s="48"/>
      <c r="AD8" s="48"/>
      <c r="AE8" s="48"/>
      <c r="AF8" s="47"/>
      <c r="AG8" s="25"/>
      <c r="AH8" s="25"/>
      <c r="AI8" s="25"/>
      <c r="AJ8" s="25"/>
      <c r="AK8" s="25"/>
      <c r="AL8" s="34"/>
      <c r="AM8" s="35"/>
      <c r="AN8" s="32"/>
      <c r="AO8" s="36"/>
      <c r="AP8" s="36"/>
      <c r="AQ8" s="37"/>
      <c r="AR8" s="37"/>
      <c r="AT8" s="29"/>
      <c r="AU8" s="2"/>
    </row>
    <row r="9" spans="1:47" s="22" customFormat="1" ht="21.95" customHeight="1" x14ac:dyDescent="0.3">
      <c r="A9" s="26"/>
      <c r="B9" s="49"/>
      <c r="C9" s="49"/>
      <c r="D9" s="49"/>
      <c r="E9" s="53"/>
      <c r="F9" s="48"/>
      <c r="G9" s="48"/>
      <c r="H9" s="48"/>
      <c r="I9" s="48"/>
      <c r="J9" s="50"/>
      <c r="K9" s="50"/>
      <c r="L9" s="52"/>
      <c r="M9" s="47"/>
      <c r="N9" s="48"/>
      <c r="O9" s="51"/>
      <c r="P9" s="43"/>
      <c r="Q9" s="43"/>
      <c r="R9" s="43"/>
      <c r="S9" s="43"/>
      <c r="T9" s="43"/>
      <c r="U9" s="43"/>
      <c r="V9" s="43"/>
      <c r="W9" s="43"/>
      <c r="X9" s="48"/>
      <c r="Y9" s="48"/>
      <c r="Z9" s="48"/>
      <c r="AA9" s="48"/>
      <c r="AB9" s="48"/>
      <c r="AC9" s="48"/>
      <c r="AD9" s="48"/>
      <c r="AE9" s="48"/>
      <c r="AF9" s="47"/>
      <c r="AG9" s="25"/>
      <c r="AH9" s="25"/>
      <c r="AI9" s="25"/>
      <c r="AJ9" s="25"/>
      <c r="AK9" s="25"/>
      <c r="AL9" s="34"/>
      <c r="AM9" s="35"/>
      <c r="AN9" s="32"/>
      <c r="AO9" s="36"/>
      <c r="AP9" s="36"/>
      <c r="AQ9" s="37"/>
      <c r="AR9" s="37"/>
      <c r="AT9" s="29"/>
      <c r="AU9" s="2"/>
    </row>
    <row r="10" spans="1:47" s="22" customFormat="1" ht="21.95" customHeight="1" x14ac:dyDescent="0.3">
      <c r="A10" s="26"/>
      <c r="B10" s="49"/>
      <c r="C10" s="49"/>
      <c r="D10" s="49"/>
      <c r="E10" s="53"/>
      <c r="F10" s="48"/>
      <c r="G10" s="48"/>
      <c r="H10" s="48"/>
      <c r="I10" s="48"/>
      <c r="J10" s="50"/>
      <c r="K10" s="50"/>
      <c r="L10" s="52"/>
      <c r="M10" s="47"/>
      <c r="N10" s="48"/>
      <c r="O10" s="51"/>
      <c r="P10" s="43"/>
      <c r="Q10" s="43"/>
      <c r="R10" s="43"/>
      <c r="S10" s="43"/>
      <c r="T10" s="43"/>
      <c r="U10" s="43"/>
      <c r="V10" s="43"/>
      <c r="W10" s="43"/>
      <c r="X10" s="48"/>
      <c r="Y10" s="48"/>
      <c r="Z10" s="48"/>
      <c r="AA10" s="48"/>
      <c r="AB10" s="48"/>
      <c r="AC10" s="48"/>
      <c r="AD10" s="48"/>
      <c r="AE10" s="48"/>
      <c r="AF10" s="47"/>
      <c r="AG10" s="25"/>
      <c r="AH10" s="25"/>
      <c r="AI10" s="25"/>
      <c r="AJ10" s="25"/>
      <c r="AK10" s="25"/>
      <c r="AL10" s="34"/>
      <c r="AM10" s="35"/>
      <c r="AN10" s="32"/>
      <c r="AO10" s="36"/>
      <c r="AP10" s="36"/>
      <c r="AQ10" s="37"/>
      <c r="AR10" s="37"/>
      <c r="AT10" s="29"/>
      <c r="AU10" s="2"/>
    </row>
    <row r="11" spans="1:47" s="22" customFormat="1" ht="21.95" customHeight="1" x14ac:dyDescent="0.3">
      <c r="A11" s="26"/>
      <c r="B11" s="49"/>
      <c r="C11" s="49"/>
      <c r="D11" s="49"/>
      <c r="E11" s="53"/>
      <c r="F11" s="48"/>
      <c r="G11" s="48"/>
      <c r="H11" s="48"/>
      <c r="I11" s="48"/>
      <c r="J11" s="50"/>
      <c r="K11" s="50"/>
      <c r="L11" s="52"/>
      <c r="M11" s="47"/>
      <c r="N11" s="48"/>
      <c r="O11" s="51"/>
      <c r="P11" s="43"/>
      <c r="Q11" s="43"/>
      <c r="R11" s="43"/>
      <c r="S11" s="43"/>
      <c r="T11" s="43"/>
      <c r="U11" s="43"/>
      <c r="V11" s="43"/>
      <c r="W11" s="43"/>
      <c r="X11" s="48"/>
      <c r="Y11" s="48"/>
      <c r="Z11" s="48"/>
      <c r="AA11" s="48"/>
      <c r="AB11" s="48"/>
      <c r="AC11" s="48"/>
      <c r="AD11" s="48"/>
      <c r="AE11" s="48"/>
      <c r="AF11" s="47"/>
      <c r="AG11" s="25"/>
      <c r="AH11" s="25"/>
      <c r="AI11" s="25"/>
      <c r="AJ11" s="25"/>
      <c r="AK11" s="25"/>
      <c r="AL11" s="34"/>
      <c r="AM11" s="35"/>
      <c r="AN11" s="32"/>
      <c r="AO11" s="36"/>
      <c r="AP11" s="36"/>
      <c r="AQ11" s="37"/>
      <c r="AR11" s="37"/>
      <c r="AT11" s="29"/>
      <c r="AU11" s="2"/>
    </row>
    <row r="12" spans="1:47" s="22" customFormat="1" ht="21.95" customHeight="1" x14ac:dyDescent="0.3">
      <c r="A12" s="26"/>
      <c r="B12" s="49"/>
      <c r="C12" s="49"/>
      <c r="D12" s="49"/>
      <c r="E12" s="53"/>
      <c r="F12" s="48"/>
      <c r="G12" s="48"/>
      <c r="H12" s="48"/>
      <c r="I12" s="48"/>
      <c r="J12" s="50"/>
      <c r="K12" s="50"/>
      <c r="L12" s="52"/>
      <c r="M12" s="47"/>
      <c r="N12" s="48"/>
      <c r="O12" s="51"/>
      <c r="P12" s="43"/>
      <c r="Q12" s="43"/>
      <c r="R12" s="43"/>
      <c r="S12" s="43"/>
      <c r="T12" s="43"/>
      <c r="U12" s="43"/>
      <c r="V12" s="43"/>
      <c r="W12" s="43"/>
      <c r="X12" s="48"/>
      <c r="Y12" s="48"/>
      <c r="Z12" s="48"/>
      <c r="AA12" s="48"/>
      <c r="AB12" s="48"/>
      <c r="AC12" s="48"/>
      <c r="AD12" s="48"/>
      <c r="AE12" s="48"/>
      <c r="AF12" s="47"/>
      <c r="AG12" s="25"/>
      <c r="AH12" s="25"/>
      <c r="AI12" s="25"/>
      <c r="AJ12" s="25"/>
      <c r="AK12" s="25"/>
      <c r="AL12" s="34"/>
      <c r="AM12" s="35"/>
      <c r="AN12" s="32"/>
      <c r="AO12" s="36"/>
      <c r="AP12" s="36"/>
      <c r="AQ12" s="37"/>
      <c r="AR12" s="37"/>
      <c r="AT12" s="29"/>
      <c r="AU12" s="2"/>
    </row>
    <row r="13" spans="1:47" s="22" customFormat="1" ht="21.95" customHeight="1" x14ac:dyDescent="0.3">
      <c r="A13" s="26"/>
      <c r="B13" s="49"/>
      <c r="C13" s="49"/>
      <c r="D13" s="49"/>
      <c r="E13" s="47"/>
      <c r="F13" s="48"/>
      <c r="G13" s="48"/>
      <c r="H13" s="48"/>
      <c r="I13" s="48"/>
      <c r="J13" s="50"/>
      <c r="K13" s="50"/>
      <c r="L13" s="52"/>
      <c r="M13" s="55"/>
      <c r="N13" s="48"/>
      <c r="O13" s="51"/>
      <c r="P13" s="43"/>
      <c r="Q13" s="43"/>
      <c r="R13" s="43"/>
      <c r="S13" s="43"/>
      <c r="T13" s="43"/>
      <c r="U13" s="43"/>
      <c r="V13" s="43"/>
      <c r="W13" s="43"/>
      <c r="X13" s="48"/>
      <c r="Y13" s="48"/>
      <c r="Z13" s="48"/>
      <c r="AA13" s="48"/>
      <c r="AB13" s="48"/>
      <c r="AC13" s="48"/>
      <c r="AD13" s="48"/>
      <c r="AE13" s="48"/>
      <c r="AF13" s="47"/>
      <c r="AG13" s="25"/>
      <c r="AH13" s="25"/>
      <c r="AI13" s="25"/>
      <c r="AJ13" s="25"/>
      <c r="AK13" s="25"/>
      <c r="AL13" s="34"/>
      <c r="AM13" s="35"/>
      <c r="AN13" s="32"/>
      <c r="AO13" s="36"/>
      <c r="AP13" s="36"/>
      <c r="AQ13" s="37"/>
      <c r="AR13" s="37"/>
      <c r="AT13" s="29"/>
      <c r="AU13" s="2"/>
    </row>
    <row r="14" spans="1:47" s="22" customFormat="1" ht="21.95" customHeight="1" x14ac:dyDescent="0.3">
      <c r="A14" s="26"/>
      <c r="B14" s="49"/>
      <c r="C14" s="49"/>
      <c r="D14" s="49"/>
      <c r="E14" s="47"/>
      <c r="F14" s="48"/>
      <c r="G14" s="48"/>
      <c r="H14" s="48"/>
      <c r="I14" s="48"/>
      <c r="J14" s="50"/>
      <c r="K14" s="50"/>
      <c r="L14" s="52"/>
      <c r="M14" s="47"/>
      <c r="N14" s="48"/>
      <c r="O14" s="51"/>
      <c r="P14" s="43"/>
      <c r="Q14" s="43"/>
      <c r="R14" s="43"/>
      <c r="S14" s="43"/>
      <c r="T14" s="43"/>
      <c r="U14" s="43"/>
      <c r="V14" s="43"/>
      <c r="W14" s="43"/>
      <c r="X14" s="48"/>
      <c r="Y14" s="48"/>
      <c r="Z14" s="48"/>
      <c r="AA14" s="48"/>
      <c r="AB14" s="48"/>
      <c r="AC14" s="48"/>
      <c r="AD14" s="48"/>
      <c r="AE14" s="48"/>
      <c r="AF14" s="47"/>
      <c r="AG14" s="25"/>
      <c r="AH14" s="25"/>
      <c r="AI14" s="25"/>
      <c r="AJ14" s="25"/>
      <c r="AK14" s="25"/>
      <c r="AL14" s="34"/>
      <c r="AM14" s="35"/>
      <c r="AN14" s="32"/>
      <c r="AO14" s="36"/>
      <c r="AP14" s="36"/>
      <c r="AQ14" s="37"/>
      <c r="AR14" s="37"/>
      <c r="AT14" s="29"/>
      <c r="AU14" s="2"/>
    </row>
    <row r="15" spans="1:47" s="22" customFormat="1" ht="21.95" customHeight="1" x14ac:dyDescent="0.3">
      <c r="A15" s="26"/>
      <c r="B15" s="49"/>
      <c r="C15" s="49"/>
      <c r="D15" s="49"/>
      <c r="E15" s="53"/>
      <c r="F15" s="48"/>
      <c r="G15" s="48"/>
      <c r="H15" s="48"/>
      <c r="I15" s="48"/>
      <c r="J15" s="50"/>
      <c r="K15" s="50"/>
      <c r="L15" s="52"/>
      <c r="M15" s="47"/>
      <c r="N15" s="48"/>
      <c r="O15" s="51"/>
      <c r="P15" s="43"/>
      <c r="Q15" s="43"/>
      <c r="R15" s="43"/>
      <c r="S15" s="43"/>
      <c r="T15" s="43"/>
      <c r="U15" s="43"/>
      <c r="V15" s="43"/>
      <c r="W15" s="43"/>
      <c r="X15" s="48"/>
      <c r="Y15" s="48"/>
      <c r="Z15" s="48"/>
      <c r="AA15" s="48"/>
      <c r="AB15" s="48"/>
      <c r="AC15" s="48"/>
      <c r="AD15" s="48"/>
      <c r="AE15" s="48"/>
      <c r="AF15" s="47"/>
      <c r="AG15" s="25"/>
      <c r="AH15" s="25"/>
      <c r="AI15" s="25"/>
      <c r="AJ15" s="25"/>
      <c r="AK15" s="25"/>
      <c r="AL15" s="34"/>
      <c r="AM15" s="35"/>
      <c r="AN15" s="32"/>
      <c r="AO15" s="36"/>
      <c r="AP15" s="36"/>
      <c r="AQ15" s="37"/>
      <c r="AR15" s="37"/>
      <c r="AT15" s="29"/>
      <c r="AU15" s="2"/>
    </row>
    <row r="16" spans="1:47" s="22" customFormat="1" ht="21.95" customHeight="1" x14ac:dyDescent="0.3">
      <c r="A16" s="26"/>
      <c r="B16" s="49"/>
      <c r="C16" s="49"/>
      <c r="D16" s="49"/>
      <c r="E16" s="53"/>
      <c r="F16" s="48"/>
      <c r="G16" s="48"/>
      <c r="H16" s="48"/>
      <c r="I16" s="48"/>
      <c r="J16" s="50"/>
      <c r="K16" s="50"/>
      <c r="L16" s="52"/>
      <c r="M16" s="47"/>
      <c r="N16" s="48"/>
      <c r="O16" s="51"/>
      <c r="P16" s="43"/>
      <c r="Q16" s="43"/>
      <c r="R16" s="43"/>
      <c r="S16" s="43"/>
      <c r="T16" s="43"/>
      <c r="U16" s="43"/>
      <c r="V16" s="43"/>
      <c r="W16" s="43"/>
      <c r="X16" s="48"/>
      <c r="Y16" s="48"/>
      <c r="Z16" s="48"/>
      <c r="AA16" s="48"/>
      <c r="AB16" s="48"/>
      <c r="AC16" s="48"/>
      <c r="AD16" s="48"/>
      <c r="AE16" s="48"/>
      <c r="AF16" s="47"/>
      <c r="AG16" s="25"/>
      <c r="AH16" s="25"/>
      <c r="AI16" s="25"/>
      <c r="AJ16" s="25"/>
      <c r="AK16" s="25"/>
      <c r="AL16" s="34"/>
      <c r="AM16" s="35"/>
      <c r="AN16" s="32"/>
      <c r="AO16" s="36"/>
      <c r="AP16" s="36"/>
      <c r="AQ16" s="37"/>
      <c r="AR16" s="37"/>
      <c r="AT16" s="29"/>
      <c r="AU16" s="2"/>
    </row>
    <row r="17" spans="1:47" s="22" customFormat="1" ht="21.95" customHeight="1" x14ac:dyDescent="0.3">
      <c r="A17" s="26"/>
      <c r="B17" s="49"/>
      <c r="C17" s="49"/>
      <c r="D17" s="49"/>
      <c r="E17" s="53"/>
      <c r="F17" s="48"/>
      <c r="G17" s="48"/>
      <c r="H17" s="48"/>
      <c r="I17" s="48"/>
      <c r="J17" s="50"/>
      <c r="K17" s="50"/>
      <c r="L17" s="52"/>
      <c r="M17" s="47"/>
      <c r="N17" s="48"/>
      <c r="O17" s="51"/>
      <c r="P17" s="43"/>
      <c r="Q17" s="43"/>
      <c r="R17" s="43"/>
      <c r="S17" s="43"/>
      <c r="T17" s="43"/>
      <c r="U17" s="43"/>
      <c r="V17" s="43"/>
      <c r="W17" s="43"/>
      <c r="X17" s="48"/>
      <c r="Y17" s="48"/>
      <c r="Z17" s="48"/>
      <c r="AA17" s="48"/>
      <c r="AB17" s="48"/>
      <c r="AC17" s="48"/>
      <c r="AD17" s="48"/>
      <c r="AE17" s="48"/>
      <c r="AF17" s="47"/>
      <c r="AG17" s="25"/>
      <c r="AH17" s="25"/>
      <c r="AI17" s="25"/>
      <c r="AJ17" s="25"/>
      <c r="AK17" s="25"/>
      <c r="AL17" s="34"/>
      <c r="AM17" s="35"/>
      <c r="AN17" s="32"/>
      <c r="AO17" s="36"/>
      <c r="AP17" s="36"/>
      <c r="AQ17" s="37"/>
      <c r="AR17" s="37"/>
      <c r="AT17" s="29"/>
      <c r="AU17" s="2"/>
    </row>
    <row r="18" spans="1:47" s="22" customFormat="1" ht="21.95" customHeight="1" x14ac:dyDescent="0.3">
      <c r="A18" s="26"/>
      <c r="B18" s="49"/>
      <c r="C18" s="49"/>
      <c r="D18" s="49"/>
      <c r="E18" s="53"/>
      <c r="F18" s="48"/>
      <c r="G18" s="48"/>
      <c r="H18" s="48"/>
      <c r="I18" s="48"/>
      <c r="J18" s="50"/>
      <c r="K18" s="50"/>
      <c r="L18" s="52"/>
      <c r="M18" s="47"/>
      <c r="N18" s="48"/>
      <c r="O18" s="51"/>
      <c r="P18" s="43"/>
      <c r="Q18" s="43"/>
      <c r="R18" s="43"/>
      <c r="S18" s="43"/>
      <c r="T18" s="43"/>
      <c r="U18" s="43"/>
      <c r="V18" s="43"/>
      <c r="W18" s="43"/>
      <c r="X18" s="48"/>
      <c r="Y18" s="48"/>
      <c r="Z18" s="48"/>
      <c r="AA18" s="48"/>
      <c r="AB18" s="48"/>
      <c r="AC18" s="48"/>
      <c r="AD18" s="48"/>
      <c r="AE18" s="48"/>
      <c r="AF18" s="47"/>
      <c r="AG18" s="25"/>
      <c r="AH18" s="25"/>
      <c r="AI18" s="25"/>
      <c r="AJ18" s="25"/>
      <c r="AK18" s="25"/>
      <c r="AL18" s="34"/>
      <c r="AM18" s="35"/>
      <c r="AN18" s="32"/>
      <c r="AO18" s="36"/>
      <c r="AP18" s="36"/>
      <c r="AQ18" s="37"/>
      <c r="AR18" s="37"/>
      <c r="AT18" s="29"/>
      <c r="AU18" s="2"/>
    </row>
    <row r="19" spans="1:47" s="22" customFormat="1" ht="21.95" customHeight="1" x14ac:dyDescent="0.3">
      <c r="A19" s="26"/>
      <c r="B19" s="49"/>
      <c r="C19" s="49"/>
      <c r="D19" s="49"/>
      <c r="E19" s="53"/>
      <c r="F19" s="48"/>
      <c r="G19" s="48"/>
      <c r="H19" s="48"/>
      <c r="I19" s="48"/>
      <c r="J19" s="50"/>
      <c r="K19" s="50"/>
      <c r="L19" s="52"/>
      <c r="M19" s="47"/>
      <c r="N19" s="48"/>
      <c r="O19" s="51"/>
      <c r="P19" s="43"/>
      <c r="Q19" s="43"/>
      <c r="R19" s="43"/>
      <c r="S19" s="43"/>
      <c r="T19" s="43"/>
      <c r="U19" s="43"/>
      <c r="V19" s="43"/>
      <c r="W19" s="43"/>
      <c r="X19" s="48"/>
      <c r="Y19" s="48"/>
      <c r="Z19" s="48"/>
      <c r="AA19" s="48"/>
      <c r="AB19" s="48"/>
      <c r="AC19" s="48"/>
      <c r="AD19" s="48"/>
      <c r="AE19" s="48"/>
      <c r="AF19" s="47"/>
      <c r="AG19" s="25"/>
      <c r="AH19" s="25"/>
      <c r="AI19" s="25"/>
      <c r="AJ19" s="25"/>
      <c r="AK19" s="25"/>
      <c r="AL19" s="34"/>
      <c r="AM19" s="35"/>
      <c r="AN19" s="32"/>
      <c r="AO19" s="36"/>
      <c r="AP19" s="36"/>
      <c r="AQ19" s="37"/>
      <c r="AR19" s="37"/>
      <c r="AT19" s="29"/>
      <c r="AU19" s="2"/>
    </row>
    <row r="20" spans="1:47" s="22" customFormat="1" ht="21.95" customHeight="1" x14ac:dyDescent="0.3">
      <c r="A20" s="26"/>
      <c r="B20" s="49"/>
      <c r="C20" s="49"/>
      <c r="D20" s="49"/>
      <c r="E20" s="53"/>
      <c r="F20" s="48"/>
      <c r="G20" s="48"/>
      <c r="H20" s="48"/>
      <c r="I20" s="48"/>
      <c r="J20" s="50"/>
      <c r="K20" s="50"/>
      <c r="L20" s="52"/>
      <c r="M20" s="47"/>
      <c r="N20" s="48"/>
      <c r="O20" s="51"/>
      <c r="P20" s="43"/>
      <c r="Q20" s="43"/>
      <c r="R20" s="43"/>
      <c r="S20" s="43"/>
      <c r="T20" s="43"/>
      <c r="U20" s="43"/>
      <c r="V20" s="43"/>
      <c r="W20" s="43"/>
      <c r="X20" s="48"/>
      <c r="Y20" s="48"/>
      <c r="Z20" s="48"/>
      <c r="AA20" s="48"/>
      <c r="AB20" s="48"/>
      <c r="AC20" s="48"/>
      <c r="AD20" s="48"/>
      <c r="AE20" s="48"/>
      <c r="AF20" s="47"/>
      <c r="AG20" s="25"/>
      <c r="AH20" s="25"/>
      <c r="AI20" s="25"/>
      <c r="AJ20" s="25"/>
      <c r="AK20" s="25"/>
      <c r="AL20" s="34"/>
      <c r="AM20" s="35"/>
      <c r="AN20" s="32"/>
      <c r="AO20" s="36"/>
      <c r="AP20" s="36"/>
      <c r="AQ20" s="37"/>
      <c r="AR20" s="37"/>
      <c r="AT20" s="29"/>
      <c r="AU20" s="2"/>
    </row>
    <row r="21" spans="1:47" s="22" customFormat="1" ht="21.95" customHeight="1" x14ac:dyDescent="0.3">
      <c r="A21" s="26"/>
      <c r="B21" s="49"/>
      <c r="C21" s="49"/>
      <c r="D21" s="49"/>
      <c r="E21" s="53"/>
      <c r="F21" s="48"/>
      <c r="G21" s="48"/>
      <c r="H21" s="48"/>
      <c r="I21" s="48"/>
      <c r="J21" s="50"/>
      <c r="K21" s="50"/>
      <c r="L21" s="52"/>
      <c r="M21" s="47"/>
      <c r="N21" s="48"/>
      <c r="O21" s="51"/>
      <c r="P21" s="43"/>
      <c r="Q21" s="43"/>
      <c r="R21" s="43"/>
      <c r="S21" s="43"/>
      <c r="T21" s="43"/>
      <c r="U21" s="43"/>
      <c r="V21" s="43"/>
      <c r="W21" s="43"/>
      <c r="X21" s="48"/>
      <c r="Y21" s="48"/>
      <c r="Z21" s="48"/>
      <c r="AA21" s="48"/>
      <c r="AB21" s="48"/>
      <c r="AC21" s="48"/>
      <c r="AD21" s="48"/>
      <c r="AE21" s="48"/>
      <c r="AF21" s="47"/>
      <c r="AG21" s="25"/>
      <c r="AH21" s="25"/>
      <c r="AI21" s="25"/>
      <c r="AJ21" s="25"/>
      <c r="AK21" s="25"/>
      <c r="AL21" s="34"/>
      <c r="AM21" s="35"/>
      <c r="AN21" s="32"/>
      <c r="AO21" s="36"/>
      <c r="AP21" s="36"/>
      <c r="AQ21" s="37"/>
      <c r="AR21" s="37"/>
      <c r="AT21" s="29"/>
      <c r="AU21" s="2"/>
    </row>
    <row r="22" spans="1:47" s="22" customFormat="1" ht="21.95" customHeight="1" x14ac:dyDescent="0.3">
      <c r="A22" s="26"/>
      <c r="B22" s="49"/>
      <c r="C22" s="49"/>
      <c r="D22" s="49"/>
      <c r="E22" s="53"/>
      <c r="F22" s="48"/>
      <c r="G22" s="48"/>
      <c r="H22" s="48"/>
      <c r="I22" s="48"/>
      <c r="J22" s="50"/>
      <c r="K22" s="50"/>
      <c r="L22" s="52"/>
      <c r="M22" s="47"/>
      <c r="N22" s="48"/>
      <c r="O22" s="51"/>
      <c r="P22" s="43"/>
      <c r="Q22" s="43"/>
      <c r="R22" s="43"/>
      <c r="S22" s="43"/>
      <c r="T22" s="43"/>
      <c r="U22" s="43"/>
      <c r="V22" s="43"/>
      <c r="W22" s="43"/>
      <c r="X22" s="48"/>
      <c r="Y22" s="48"/>
      <c r="Z22" s="48"/>
      <c r="AA22" s="48"/>
      <c r="AB22" s="48"/>
      <c r="AC22" s="48"/>
      <c r="AD22" s="48"/>
      <c r="AE22" s="48"/>
      <c r="AF22" s="47"/>
      <c r="AG22" s="25"/>
      <c r="AH22" s="25"/>
      <c r="AI22" s="25"/>
      <c r="AJ22" s="25"/>
      <c r="AK22" s="25"/>
      <c r="AL22" s="34"/>
      <c r="AM22" s="35"/>
      <c r="AN22" s="32"/>
      <c r="AO22" s="36"/>
      <c r="AP22" s="36"/>
      <c r="AQ22" s="37"/>
      <c r="AR22" s="37"/>
      <c r="AT22" s="29"/>
      <c r="AU22" s="2"/>
    </row>
    <row r="23" spans="1:47" s="22" customFormat="1" ht="21.95" customHeight="1" x14ac:dyDescent="0.3">
      <c r="A23" s="26"/>
      <c r="B23" s="49"/>
      <c r="C23" s="49"/>
      <c r="D23" s="49"/>
      <c r="E23" s="53"/>
      <c r="F23" s="48"/>
      <c r="G23" s="48"/>
      <c r="H23" s="48"/>
      <c r="I23" s="48"/>
      <c r="J23" s="50"/>
      <c r="K23" s="50"/>
      <c r="L23" s="52"/>
      <c r="M23" s="47"/>
      <c r="N23" s="48"/>
      <c r="O23" s="51"/>
      <c r="P23" s="43"/>
      <c r="Q23" s="43"/>
      <c r="R23" s="43"/>
      <c r="S23" s="43"/>
      <c r="T23" s="43"/>
      <c r="U23" s="43"/>
      <c r="V23" s="43"/>
      <c r="W23" s="43"/>
      <c r="X23" s="48"/>
      <c r="Y23" s="48"/>
      <c r="Z23" s="48"/>
      <c r="AA23" s="48"/>
      <c r="AB23" s="48"/>
      <c r="AC23" s="48"/>
      <c r="AD23" s="48"/>
      <c r="AE23" s="48"/>
      <c r="AF23" s="47"/>
      <c r="AG23" s="25"/>
      <c r="AH23" s="25"/>
      <c r="AI23" s="25"/>
      <c r="AJ23" s="25"/>
      <c r="AK23" s="25"/>
      <c r="AL23" s="34"/>
      <c r="AM23" s="35"/>
      <c r="AN23" s="32"/>
      <c r="AO23" s="36"/>
      <c r="AP23" s="36"/>
      <c r="AQ23" s="37"/>
      <c r="AR23" s="37"/>
      <c r="AT23" s="29"/>
      <c r="AU23" s="2"/>
    </row>
    <row r="24" spans="1:47" s="22" customFormat="1" ht="21.95" customHeight="1" x14ac:dyDescent="0.3">
      <c r="A24" s="26"/>
      <c r="B24" s="49"/>
      <c r="C24" s="49"/>
      <c r="D24" s="49"/>
      <c r="E24" s="53"/>
      <c r="F24" s="48"/>
      <c r="G24" s="48"/>
      <c r="H24" s="48"/>
      <c r="I24" s="48"/>
      <c r="J24" s="50"/>
      <c r="K24" s="50"/>
      <c r="L24" s="52"/>
      <c r="M24" s="47"/>
      <c r="N24" s="48"/>
      <c r="O24" s="51"/>
      <c r="P24" s="43"/>
      <c r="Q24" s="43"/>
      <c r="R24" s="43"/>
      <c r="S24" s="43"/>
      <c r="T24" s="43"/>
      <c r="U24" s="43"/>
      <c r="V24" s="43"/>
      <c r="W24" s="43"/>
      <c r="X24" s="48"/>
      <c r="Y24" s="48"/>
      <c r="Z24" s="48"/>
      <c r="AA24" s="48"/>
      <c r="AB24" s="48"/>
      <c r="AC24" s="48"/>
      <c r="AD24" s="48"/>
      <c r="AE24" s="48"/>
      <c r="AF24" s="47"/>
      <c r="AG24" s="25"/>
      <c r="AH24" s="25"/>
      <c r="AI24" s="25"/>
      <c r="AJ24" s="25"/>
      <c r="AK24" s="25"/>
      <c r="AL24" s="34"/>
      <c r="AM24" s="35"/>
      <c r="AN24" s="32"/>
      <c r="AO24" s="36"/>
      <c r="AP24" s="36"/>
      <c r="AQ24" s="37"/>
      <c r="AR24" s="37"/>
      <c r="AT24" s="29"/>
      <c r="AU24" s="2"/>
    </row>
    <row r="25" spans="1:47" s="22" customFormat="1" ht="21.95" customHeight="1" x14ac:dyDescent="0.3">
      <c r="A25" s="26"/>
      <c r="B25" s="49"/>
      <c r="C25" s="49"/>
      <c r="D25" s="49"/>
      <c r="E25" s="53"/>
      <c r="F25" s="48"/>
      <c r="G25" s="48"/>
      <c r="H25" s="48"/>
      <c r="I25" s="48"/>
      <c r="J25" s="50"/>
      <c r="K25" s="50"/>
      <c r="L25" s="52"/>
      <c r="M25" s="47"/>
      <c r="N25" s="48"/>
      <c r="O25" s="51"/>
      <c r="P25" s="43"/>
      <c r="Q25" s="43"/>
      <c r="R25" s="43"/>
      <c r="S25" s="43"/>
      <c r="T25" s="43"/>
      <c r="U25" s="43"/>
      <c r="V25" s="43"/>
      <c r="W25" s="43"/>
      <c r="X25" s="48"/>
      <c r="Y25" s="48"/>
      <c r="Z25" s="48"/>
      <c r="AA25" s="48"/>
      <c r="AB25" s="48"/>
      <c r="AC25" s="48"/>
      <c r="AD25" s="48"/>
      <c r="AE25" s="48"/>
      <c r="AF25" s="47"/>
      <c r="AG25" s="25"/>
      <c r="AH25" s="25"/>
      <c r="AI25" s="25"/>
      <c r="AJ25" s="25"/>
      <c r="AK25" s="25"/>
      <c r="AL25" s="34"/>
      <c r="AM25" s="35"/>
      <c r="AN25" s="32"/>
      <c r="AO25" s="36"/>
      <c r="AP25" s="36"/>
      <c r="AQ25" s="37"/>
      <c r="AR25" s="37"/>
      <c r="AT25" s="29"/>
      <c r="AU25" s="2"/>
    </row>
    <row r="26" spans="1:47" s="22" customFormat="1" ht="21.95" customHeight="1" x14ac:dyDescent="0.3">
      <c r="A26" s="26"/>
      <c r="B26" s="49"/>
      <c r="C26" s="49"/>
      <c r="D26" s="49"/>
      <c r="E26" s="53"/>
      <c r="F26" s="48"/>
      <c r="G26" s="48"/>
      <c r="H26" s="48"/>
      <c r="I26" s="48"/>
      <c r="J26" s="50"/>
      <c r="K26" s="50"/>
      <c r="L26" s="52"/>
      <c r="M26" s="47"/>
      <c r="N26" s="48"/>
      <c r="O26" s="51"/>
      <c r="P26" s="43"/>
      <c r="Q26" s="43"/>
      <c r="R26" s="43"/>
      <c r="S26" s="43"/>
      <c r="T26" s="43"/>
      <c r="U26" s="43"/>
      <c r="V26" s="43"/>
      <c r="W26" s="43"/>
      <c r="X26" s="48"/>
      <c r="Y26" s="48"/>
      <c r="Z26" s="48"/>
      <c r="AA26" s="48"/>
      <c r="AB26" s="48"/>
      <c r="AC26" s="48"/>
      <c r="AD26" s="48"/>
      <c r="AE26" s="48"/>
      <c r="AF26" s="47"/>
      <c r="AG26" s="25"/>
      <c r="AH26" s="33"/>
      <c r="AI26" s="25"/>
      <c r="AJ26" s="25"/>
      <c r="AK26" s="25"/>
      <c r="AL26" s="34"/>
      <c r="AM26" s="35"/>
      <c r="AN26" s="32"/>
      <c r="AO26" s="36"/>
      <c r="AP26" s="36"/>
      <c r="AQ26" s="37"/>
      <c r="AR26" s="37"/>
      <c r="AT26" s="29"/>
      <c r="AU26" s="2"/>
    </row>
    <row r="27" spans="1:47" s="22" customFormat="1" ht="21.95" customHeight="1" x14ac:dyDescent="0.3">
      <c r="A27" s="26"/>
      <c r="B27" s="49"/>
      <c r="C27" s="49"/>
      <c r="D27" s="49"/>
      <c r="E27" s="53"/>
      <c r="F27" s="48"/>
      <c r="G27" s="48"/>
      <c r="H27" s="48"/>
      <c r="I27" s="48"/>
      <c r="J27" s="50"/>
      <c r="K27" s="50"/>
      <c r="L27" s="52"/>
      <c r="M27" s="47"/>
      <c r="N27" s="48"/>
      <c r="O27" s="51"/>
      <c r="P27" s="43"/>
      <c r="Q27" s="43"/>
      <c r="R27" s="43"/>
      <c r="S27" s="43"/>
      <c r="T27" s="43"/>
      <c r="U27" s="43"/>
      <c r="V27" s="43"/>
      <c r="W27" s="43"/>
      <c r="X27" s="48"/>
      <c r="Y27" s="48"/>
      <c r="Z27" s="48"/>
      <c r="AA27" s="48"/>
      <c r="AB27" s="48"/>
      <c r="AC27" s="48"/>
      <c r="AD27" s="48"/>
      <c r="AE27" s="48"/>
      <c r="AF27" s="47"/>
      <c r="AG27" s="25"/>
      <c r="AH27" s="25"/>
      <c r="AI27" s="25"/>
      <c r="AJ27" s="25"/>
      <c r="AK27" s="25"/>
      <c r="AL27" s="34"/>
      <c r="AM27" s="35"/>
      <c r="AN27" s="32"/>
      <c r="AO27" s="36"/>
      <c r="AP27" s="36"/>
      <c r="AQ27" s="37"/>
      <c r="AR27" s="37"/>
      <c r="AT27" s="29"/>
      <c r="AU27" s="2"/>
    </row>
    <row r="28" spans="1:47" s="22" customFormat="1" ht="21.95" customHeight="1" x14ac:dyDescent="0.3">
      <c r="A28" s="26"/>
      <c r="B28" s="49"/>
      <c r="C28" s="49"/>
      <c r="D28" s="49"/>
      <c r="E28" s="53"/>
      <c r="F28" s="48"/>
      <c r="G28" s="48"/>
      <c r="H28" s="48"/>
      <c r="I28" s="48"/>
      <c r="J28" s="50"/>
      <c r="K28" s="50"/>
      <c r="L28" s="52"/>
      <c r="M28" s="47"/>
      <c r="N28" s="48"/>
      <c r="O28" s="51"/>
      <c r="P28" s="43"/>
      <c r="Q28" s="43"/>
      <c r="R28" s="43"/>
      <c r="S28" s="43"/>
      <c r="T28" s="43"/>
      <c r="U28" s="43"/>
      <c r="V28" s="43"/>
      <c r="W28" s="43"/>
      <c r="X28" s="48"/>
      <c r="Y28" s="48"/>
      <c r="Z28" s="48"/>
      <c r="AA28" s="48"/>
      <c r="AB28" s="48"/>
      <c r="AC28" s="48"/>
      <c r="AD28" s="48"/>
      <c r="AE28" s="48"/>
      <c r="AF28" s="47"/>
      <c r="AG28" s="25"/>
      <c r="AH28" s="25"/>
      <c r="AI28" s="25"/>
      <c r="AJ28" s="25"/>
      <c r="AK28" s="25"/>
      <c r="AL28" s="34"/>
      <c r="AM28" s="35"/>
      <c r="AN28" s="32"/>
      <c r="AO28" s="36"/>
      <c r="AP28" s="36"/>
      <c r="AQ28" s="37"/>
      <c r="AR28" s="37"/>
      <c r="AT28" s="29"/>
      <c r="AU28" s="2"/>
    </row>
    <row r="29" spans="1:47" s="22" customFormat="1" ht="21.95" customHeight="1" x14ac:dyDescent="0.3">
      <c r="A29" s="26"/>
      <c r="B29" s="49"/>
      <c r="C29" s="49"/>
      <c r="D29" s="49"/>
      <c r="E29" s="53"/>
      <c r="F29" s="48"/>
      <c r="G29" s="48"/>
      <c r="H29" s="48"/>
      <c r="I29" s="48"/>
      <c r="J29" s="50"/>
      <c r="K29" s="50"/>
      <c r="L29" s="52"/>
      <c r="M29" s="47"/>
      <c r="N29" s="48"/>
      <c r="O29" s="51"/>
      <c r="P29" s="43"/>
      <c r="Q29" s="43"/>
      <c r="R29" s="43"/>
      <c r="S29" s="43"/>
      <c r="T29" s="43"/>
      <c r="U29" s="43"/>
      <c r="V29" s="43"/>
      <c r="W29" s="43"/>
      <c r="X29" s="48"/>
      <c r="Y29" s="48"/>
      <c r="Z29" s="48"/>
      <c r="AA29" s="48"/>
      <c r="AB29" s="48"/>
      <c r="AC29" s="48"/>
      <c r="AD29" s="48"/>
      <c r="AE29" s="48"/>
      <c r="AF29" s="47"/>
      <c r="AG29" s="25"/>
      <c r="AH29" s="25"/>
      <c r="AI29" s="25"/>
      <c r="AJ29" s="25"/>
      <c r="AK29" s="25"/>
      <c r="AL29" s="34"/>
      <c r="AM29" s="35"/>
      <c r="AN29" s="32"/>
      <c r="AO29" s="36"/>
      <c r="AP29" s="36"/>
      <c r="AQ29" s="37"/>
      <c r="AR29" s="37"/>
      <c r="AT29" s="29"/>
      <c r="AU29" s="2"/>
    </row>
    <row r="30" spans="1:47" s="22" customFormat="1" ht="21.95" customHeight="1" x14ac:dyDescent="0.3">
      <c r="A30" s="26"/>
      <c r="B30" s="49"/>
      <c r="C30" s="49"/>
      <c r="D30" s="49"/>
      <c r="E30" s="53"/>
      <c r="F30" s="48"/>
      <c r="G30" s="48"/>
      <c r="H30" s="48"/>
      <c r="I30" s="48"/>
      <c r="J30" s="50"/>
      <c r="K30" s="50"/>
      <c r="L30" s="52"/>
      <c r="M30" s="47"/>
      <c r="N30" s="48"/>
      <c r="O30" s="51"/>
      <c r="P30" s="43"/>
      <c r="Q30" s="43"/>
      <c r="R30" s="43"/>
      <c r="S30" s="43"/>
      <c r="T30" s="43"/>
      <c r="U30" s="43"/>
      <c r="V30" s="43"/>
      <c r="W30" s="43"/>
      <c r="X30" s="48"/>
      <c r="Y30" s="48"/>
      <c r="Z30" s="48"/>
      <c r="AA30" s="48"/>
      <c r="AB30" s="48"/>
      <c r="AC30" s="48"/>
      <c r="AD30" s="48"/>
      <c r="AE30" s="48"/>
      <c r="AF30" s="47"/>
      <c r="AG30" s="25"/>
      <c r="AH30" s="25"/>
      <c r="AI30" s="25"/>
      <c r="AJ30" s="25"/>
      <c r="AK30" s="25"/>
      <c r="AL30" s="34"/>
      <c r="AM30" s="35"/>
      <c r="AN30" s="32"/>
      <c r="AO30" s="36"/>
      <c r="AP30" s="36"/>
      <c r="AQ30" s="37"/>
      <c r="AR30" s="37"/>
      <c r="AT30" s="29"/>
      <c r="AU30" s="2"/>
    </row>
    <row r="31" spans="1:47" s="22" customFormat="1" ht="21.95" customHeight="1" x14ac:dyDescent="0.3">
      <c r="A31" s="26"/>
      <c r="B31" s="49"/>
      <c r="C31" s="49"/>
      <c r="D31" s="49"/>
      <c r="E31" s="53"/>
      <c r="F31" s="48"/>
      <c r="G31" s="48"/>
      <c r="H31" s="48"/>
      <c r="I31" s="48"/>
      <c r="J31" s="50"/>
      <c r="K31" s="50"/>
      <c r="L31" s="56"/>
      <c r="M31" s="55"/>
      <c r="N31" s="48"/>
      <c r="O31" s="51"/>
      <c r="P31" s="43"/>
      <c r="Q31" s="43"/>
      <c r="R31" s="43"/>
      <c r="S31" s="43"/>
      <c r="T31" s="43"/>
      <c r="U31" s="43"/>
      <c r="V31" s="43"/>
      <c r="W31" s="43"/>
      <c r="X31" s="48"/>
      <c r="Y31" s="48"/>
      <c r="Z31" s="48"/>
      <c r="AA31" s="48"/>
      <c r="AB31" s="48"/>
      <c r="AC31" s="48"/>
      <c r="AD31" s="48"/>
      <c r="AE31" s="48"/>
      <c r="AF31" s="47"/>
      <c r="AG31" s="25"/>
      <c r="AH31" s="25"/>
      <c r="AI31" s="25"/>
      <c r="AJ31" s="25"/>
      <c r="AK31" s="25"/>
      <c r="AL31" s="34"/>
      <c r="AM31" s="35"/>
      <c r="AN31" s="32"/>
      <c r="AO31" s="36"/>
      <c r="AP31" s="36"/>
      <c r="AQ31" s="37"/>
      <c r="AR31" s="37"/>
      <c r="AT31" s="29"/>
      <c r="AU31" s="2"/>
    </row>
    <row r="32" spans="1:47" s="22" customFormat="1" ht="21.95" customHeight="1" x14ac:dyDescent="0.3">
      <c r="A32" s="26"/>
      <c r="B32" s="49"/>
      <c r="C32" s="49"/>
      <c r="D32" s="49"/>
      <c r="E32" s="53"/>
      <c r="F32" s="48"/>
      <c r="G32" s="48"/>
      <c r="H32" s="48"/>
      <c r="I32" s="48"/>
      <c r="J32" s="50"/>
      <c r="K32" s="50"/>
      <c r="L32" s="52"/>
      <c r="M32" s="47"/>
      <c r="N32" s="48"/>
      <c r="O32" s="51"/>
      <c r="P32" s="43"/>
      <c r="Q32" s="43"/>
      <c r="R32" s="43"/>
      <c r="S32" s="43"/>
      <c r="T32" s="43"/>
      <c r="U32" s="43"/>
      <c r="V32" s="43"/>
      <c r="W32" s="43"/>
      <c r="X32" s="48"/>
      <c r="Y32" s="48"/>
      <c r="Z32" s="48"/>
      <c r="AA32" s="48"/>
      <c r="AB32" s="48"/>
      <c r="AC32" s="48"/>
      <c r="AD32" s="48"/>
      <c r="AE32" s="48"/>
      <c r="AF32" s="47"/>
      <c r="AG32" s="25"/>
      <c r="AH32" s="25"/>
      <c r="AI32" s="25"/>
      <c r="AJ32" s="25"/>
      <c r="AK32" s="25"/>
      <c r="AL32" s="34"/>
      <c r="AM32" s="35"/>
      <c r="AN32" s="32"/>
      <c r="AO32" s="36"/>
      <c r="AP32" s="36"/>
      <c r="AQ32" s="37"/>
      <c r="AR32" s="37"/>
      <c r="AT32" s="29"/>
      <c r="AU32" s="2"/>
    </row>
    <row r="33" spans="1:47" s="22" customFormat="1" ht="21.95" customHeight="1" x14ac:dyDescent="0.3">
      <c r="A33" s="26"/>
      <c r="B33" s="49"/>
      <c r="C33" s="49"/>
      <c r="D33" s="49"/>
      <c r="E33" s="53"/>
      <c r="F33" s="48"/>
      <c r="G33" s="48"/>
      <c r="H33" s="48"/>
      <c r="I33" s="48"/>
      <c r="J33" s="50"/>
      <c r="K33" s="50"/>
      <c r="L33" s="52"/>
      <c r="M33" s="47"/>
      <c r="N33" s="48"/>
      <c r="O33" s="51"/>
      <c r="P33" s="43"/>
      <c r="Q33" s="43"/>
      <c r="R33" s="43"/>
      <c r="S33" s="43"/>
      <c r="T33" s="43"/>
      <c r="U33" s="43"/>
      <c r="V33" s="43"/>
      <c r="W33" s="43"/>
      <c r="X33" s="48"/>
      <c r="Y33" s="48"/>
      <c r="Z33" s="48"/>
      <c r="AA33" s="48"/>
      <c r="AB33" s="48"/>
      <c r="AC33" s="48"/>
      <c r="AD33" s="48"/>
      <c r="AE33" s="48"/>
      <c r="AF33" s="47"/>
      <c r="AG33" s="25"/>
      <c r="AH33" s="25"/>
      <c r="AI33" s="25"/>
      <c r="AJ33" s="25"/>
      <c r="AK33" s="25"/>
      <c r="AL33" s="34"/>
      <c r="AM33" s="35"/>
      <c r="AN33" s="32"/>
      <c r="AO33" s="36"/>
      <c r="AP33" s="36"/>
      <c r="AQ33" s="37"/>
      <c r="AR33" s="37"/>
      <c r="AT33" s="29"/>
      <c r="AU33" s="2"/>
    </row>
    <row r="34" spans="1:47" s="22" customFormat="1" ht="21.95" customHeight="1" x14ac:dyDescent="0.3">
      <c r="A34" s="26"/>
      <c r="B34" s="49"/>
      <c r="C34" s="49"/>
      <c r="D34" s="49"/>
      <c r="E34" s="53"/>
      <c r="F34" s="48"/>
      <c r="G34" s="48"/>
      <c r="H34" s="48"/>
      <c r="I34" s="48"/>
      <c r="J34" s="50"/>
      <c r="K34" s="50"/>
      <c r="L34" s="52"/>
      <c r="M34" s="47"/>
      <c r="N34" s="48"/>
      <c r="O34" s="51"/>
      <c r="P34" s="43"/>
      <c r="Q34" s="43"/>
      <c r="R34" s="43"/>
      <c r="S34" s="43"/>
      <c r="T34" s="43"/>
      <c r="U34" s="43"/>
      <c r="V34" s="43"/>
      <c r="W34" s="43"/>
      <c r="X34" s="48"/>
      <c r="Y34" s="48"/>
      <c r="Z34" s="48"/>
      <c r="AA34" s="48"/>
      <c r="AB34" s="48"/>
      <c r="AC34" s="48"/>
      <c r="AD34" s="48"/>
      <c r="AE34" s="48"/>
      <c r="AF34" s="47"/>
      <c r="AG34" s="25"/>
      <c r="AH34" s="25"/>
      <c r="AI34" s="25"/>
      <c r="AJ34" s="25"/>
      <c r="AK34" s="25"/>
      <c r="AL34" s="34"/>
      <c r="AM34" s="35"/>
      <c r="AN34" s="32"/>
      <c r="AO34" s="36"/>
      <c r="AP34" s="36"/>
      <c r="AQ34" s="37"/>
      <c r="AR34" s="37"/>
      <c r="AT34" s="29"/>
      <c r="AU34" s="2"/>
    </row>
    <row r="35" spans="1:47" s="22" customFormat="1" ht="21.95" customHeight="1" x14ac:dyDescent="0.3">
      <c r="A35" s="26"/>
      <c r="B35" s="49"/>
      <c r="C35" s="49"/>
      <c r="D35" s="49"/>
      <c r="E35" s="53"/>
      <c r="F35" s="48"/>
      <c r="G35" s="48"/>
      <c r="H35" s="48"/>
      <c r="I35" s="48"/>
      <c r="J35" s="50"/>
      <c r="K35" s="50"/>
      <c r="L35" s="56"/>
      <c r="M35" s="47"/>
      <c r="N35" s="48"/>
      <c r="O35" s="51"/>
      <c r="P35" s="43"/>
      <c r="Q35" s="43"/>
      <c r="R35" s="43"/>
      <c r="S35" s="43"/>
      <c r="T35" s="43"/>
      <c r="U35" s="43"/>
      <c r="V35" s="43"/>
      <c r="W35" s="43"/>
      <c r="X35" s="48"/>
      <c r="Y35" s="48"/>
      <c r="Z35" s="48"/>
      <c r="AA35" s="48"/>
      <c r="AB35" s="48"/>
      <c r="AC35" s="48"/>
      <c r="AD35" s="48"/>
      <c r="AE35" s="48"/>
      <c r="AF35" s="47"/>
      <c r="AG35" s="25"/>
      <c r="AH35" s="25"/>
      <c r="AI35" s="25"/>
      <c r="AJ35" s="25"/>
      <c r="AK35" s="25"/>
      <c r="AL35" s="34"/>
      <c r="AM35" s="35"/>
      <c r="AN35" s="32"/>
      <c r="AO35" s="36"/>
      <c r="AP35" s="36"/>
      <c r="AQ35" s="37"/>
      <c r="AR35" s="37"/>
      <c r="AT35" s="29"/>
      <c r="AU35" s="2"/>
    </row>
    <row r="36" spans="1:47" s="22" customFormat="1" ht="21.95" customHeight="1" x14ac:dyDescent="0.3">
      <c r="A36" s="26"/>
      <c r="B36" s="49"/>
      <c r="C36" s="49"/>
      <c r="D36" s="49"/>
      <c r="E36" s="53"/>
      <c r="F36" s="48"/>
      <c r="G36" s="48"/>
      <c r="H36" s="48"/>
      <c r="I36" s="48"/>
      <c r="J36" s="50"/>
      <c r="K36" s="50"/>
      <c r="L36" s="52"/>
      <c r="M36" s="47"/>
      <c r="N36" s="48"/>
      <c r="O36" s="51"/>
      <c r="P36" s="43"/>
      <c r="Q36" s="43"/>
      <c r="R36" s="43"/>
      <c r="S36" s="43"/>
      <c r="T36" s="43"/>
      <c r="U36" s="43"/>
      <c r="V36" s="43"/>
      <c r="W36" s="43"/>
      <c r="X36" s="48"/>
      <c r="Y36" s="48"/>
      <c r="Z36" s="48"/>
      <c r="AA36" s="48"/>
      <c r="AB36" s="48"/>
      <c r="AC36" s="48"/>
      <c r="AD36" s="48"/>
      <c r="AE36" s="48"/>
      <c r="AF36" s="47"/>
      <c r="AG36" s="25"/>
      <c r="AH36" s="25"/>
      <c r="AI36" s="25"/>
      <c r="AJ36" s="25"/>
      <c r="AK36" s="25"/>
      <c r="AL36" s="34"/>
      <c r="AM36" s="35"/>
      <c r="AN36" s="32"/>
      <c r="AO36" s="36"/>
      <c r="AP36" s="36"/>
      <c r="AQ36" s="37"/>
      <c r="AR36" s="37"/>
      <c r="AT36" s="29"/>
      <c r="AU36" s="2"/>
    </row>
    <row r="37" spans="1:47" s="22" customFormat="1" ht="21.95" customHeight="1" x14ac:dyDescent="0.3">
      <c r="A37" s="26"/>
      <c r="B37" s="49"/>
      <c r="C37" s="49"/>
      <c r="D37" s="49"/>
      <c r="E37" s="53"/>
      <c r="F37" s="48"/>
      <c r="G37" s="48"/>
      <c r="H37" s="48"/>
      <c r="I37" s="48"/>
      <c r="J37" s="50"/>
      <c r="K37" s="50"/>
      <c r="L37" s="52"/>
      <c r="M37" s="47"/>
      <c r="N37" s="48"/>
      <c r="O37" s="51"/>
      <c r="P37" s="43"/>
      <c r="Q37" s="43"/>
      <c r="R37" s="43"/>
      <c r="S37" s="43"/>
      <c r="T37" s="43"/>
      <c r="U37" s="43"/>
      <c r="V37" s="43"/>
      <c r="W37" s="43"/>
      <c r="X37" s="48"/>
      <c r="Y37" s="48"/>
      <c r="Z37" s="48"/>
      <c r="AA37" s="48"/>
      <c r="AB37" s="48"/>
      <c r="AC37" s="48"/>
      <c r="AD37" s="48"/>
      <c r="AE37" s="48"/>
      <c r="AF37" s="47"/>
      <c r="AG37" s="25"/>
      <c r="AH37" s="25"/>
      <c r="AI37" s="25"/>
      <c r="AJ37" s="25"/>
      <c r="AK37" s="25"/>
      <c r="AL37" s="34"/>
      <c r="AM37" s="35"/>
      <c r="AN37" s="32"/>
      <c r="AO37" s="36"/>
      <c r="AP37" s="36"/>
      <c r="AQ37" s="37"/>
      <c r="AR37" s="37"/>
      <c r="AT37" s="29"/>
      <c r="AU37" s="2"/>
    </row>
    <row r="38" spans="1:47" s="22" customFormat="1" ht="21.95" customHeight="1" x14ac:dyDescent="0.3">
      <c r="A38" s="26"/>
      <c r="B38" s="49"/>
      <c r="C38" s="49"/>
      <c r="D38" s="49"/>
      <c r="E38" s="53"/>
      <c r="F38" s="48"/>
      <c r="G38" s="48"/>
      <c r="H38" s="48"/>
      <c r="I38" s="48"/>
      <c r="J38" s="50"/>
      <c r="K38" s="50"/>
      <c r="L38" s="52"/>
      <c r="M38" s="47"/>
      <c r="N38" s="48"/>
      <c r="O38" s="51"/>
      <c r="P38" s="43"/>
      <c r="Q38" s="43"/>
      <c r="R38" s="43"/>
      <c r="S38" s="43"/>
      <c r="T38" s="48"/>
      <c r="U38" s="43"/>
      <c r="V38" s="43"/>
      <c r="W38" s="43"/>
      <c r="X38" s="48"/>
      <c r="Y38" s="48"/>
      <c r="Z38" s="48"/>
      <c r="AA38" s="48"/>
      <c r="AB38" s="48"/>
      <c r="AC38" s="48"/>
      <c r="AD38" s="48"/>
      <c r="AE38" s="48"/>
      <c r="AF38" s="47"/>
      <c r="AG38" s="25"/>
      <c r="AH38" s="25"/>
      <c r="AI38" s="25"/>
      <c r="AJ38" s="25"/>
      <c r="AK38" s="25"/>
      <c r="AL38" s="34"/>
      <c r="AM38" s="35"/>
      <c r="AN38" s="32"/>
      <c r="AO38" s="36"/>
      <c r="AP38" s="36"/>
      <c r="AQ38" s="37"/>
      <c r="AR38" s="37"/>
      <c r="AT38" s="29"/>
      <c r="AU38" s="2"/>
    </row>
    <row r="39" spans="1:47" s="22" customFormat="1" ht="21.95" customHeight="1" x14ac:dyDescent="0.3">
      <c r="A39" s="26"/>
      <c r="B39" s="49"/>
      <c r="C39" s="49"/>
      <c r="D39" s="49"/>
      <c r="E39" s="53"/>
      <c r="F39" s="48"/>
      <c r="G39" s="48"/>
      <c r="H39" s="48"/>
      <c r="I39" s="48"/>
      <c r="J39" s="50"/>
      <c r="K39" s="50"/>
      <c r="L39" s="52"/>
      <c r="M39" s="47"/>
      <c r="N39" s="57"/>
      <c r="O39" s="51"/>
      <c r="P39" s="43"/>
      <c r="Q39" s="43"/>
      <c r="R39" s="43"/>
      <c r="S39" s="43"/>
      <c r="T39" s="48"/>
      <c r="U39" s="43"/>
      <c r="V39" s="43"/>
      <c r="W39" s="43"/>
      <c r="X39" s="48"/>
      <c r="Y39" s="48"/>
      <c r="Z39" s="48"/>
      <c r="AA39" s="48"/>
      <c r="AB39" s="48"/>
      <c r="AC39" s="48"/>
      <c r="AD39" s="48"/>
      <c r="AE39" s="48"/>
      <c r="AF39" s="47"/>
      <c r="AG39" s="25"/>
      <c r="AH39" s="25"/>
      <c r="AI39" s="25"/>
      <c r="AJ39" s="25"/>
      <c r="AK39" s="25"/>
      <c r="AL39" s="34"/>
      <c r="AM39" s="35"/>
      <c r="AN39" s="32"/>
      <c r="AO39" s="36"/>
      <c r="AP39" s="36"/>
      <c r="AQ39" s="37"/>
      <c r="AR39" s="37"/>
      <c r="AT39" s="29"/>
      <c r="AU39" s="2"/>
    </row>
    <row r="40" spans="1:47" s="22" customFormat="1" ht="21.95" customHeight="1" x14ac:dyDescent="0.3">
      <c r="A40" s="26"/>
      <c r="B40" s="49"/>
      <c r="C40" s="49"/>
      <c r="D40" s="49"/>
      <c r="E40" s="53"/>
      <c r="F40" s="48"/>
      <c r="G40" s="48"/>
      <c r="H40" s="48"/>
      <c r="I40" s="57"/>
      <c r="J40" s="50"/>
      <c r="K40" s="50"/>
      <c r="L40" s="52"/>
      <c r="M40" s="47"/>
      <c r="N40" s="48"/>
      <c r="O40" s="51"/>
      <c r="P40" s="43"/>
      <c r="Q40" s="43"/>
      <c r="R40" s="43"/>
      <c r="S40" s="43"/>
      <c r="T40" s="43"/>
      <c r="U40" s="43"/>
      <c r="V40" s="43"/>
      <c r="W40" s="43"/>
      <c r="X40" s="48"/>
      <c r="Y40" s="48"/>
      <c r="Z40" s="48"/>
      <c r="AA40" s="48"/>
      <c r="AB40" s="48"/>
      <c r="AC40" s="48"/>
      <c r="AD40" s="48"/>
      <c r="AE40" s="48"/>
      <c r="AF40" s="47"/>
      <c r="AG40" s="25"/>
      <c r="AH40" s="25"/>
      <c r="AI40" s="25"/>
      <c r="AJ40" s="25"/>
      <c r="AK40" s="25"/>
      <c r="AL40" s="34"/>
      <c r="AM40" s="35"/>
      <c r="AN40" s="32"/>
      <c r="AO40" s="36"/>
      <c r="AP40" s="36"/>
      <c r="AQ40" s="37"/>
      <c r="AR40" s="37"/>
      <c r="AT40" s="29"/>
      <c r="AU40" s="2"/>
    </row>
    <row r="41" spans="1:47" s="22" customFormat="1" ht="21.95" customHeight="1" x14ac:dyDescent="0.3">
      <c r="A41" s="26"/>
      <c r="B41" s="49"/>
      <c r="C41" s="49"/>
      <c r="D41" s="49"/>
      <c r="E41" s="53"/>
      <c r="F41" s="48"/>
      <c r="G41" s="48"/>
      <c r="H41" s="48"/>
      <c r="I41" s="48"/>
      <c r="J41" s="50"/>
      <c r="K41" s="50"/>
      <c r="L41" s="52"/>
      <c r="M41" s="47"/>
      <c r="N41" s="48"/>
      <c r="O41" s="51"/>
      <c r="P41" s="43"/>
      <c r="Q41" s="43"/>
      <c r="R41" s="43"/>
      <c r="S41" s="43"/>
      <c r="T41" s="43"/>
      <c r="U41" s="43"/>
      <c r="V41" s="43"/>
      <c r="W41" s="43"/>
      <c r="X41" s="48"/>
      <c r="Y41" s="48"/>
      <c r="Z41" s="48"/>
      <c r="AA41" s="48"/>
      <c r="AB41" s="48"/>
      <c r="AC41" s="48"/>
      <c r="AD41" s="48"/>
      <c r="AE41" s="48"/>
      <c r="AF41" s="47"/>
      <c r="AG41" s="25"/>
      <c r="AH41" s="25"/>
      <c r="AI41" s="25"/>
      <c r="AJ41" s="25"/>
      <c r="AK41" s="25"/>
      <c r="AL41" s="34"/>
      <c r="AM41" s="35"/>
      <c r="AN41" s="32"/>
      <c r="AO41" s="36"/>
      <c r="AP41" s="36"/>
      <c r="AQ41" s="37"/>
      <c r="AR41" s="37"/>
      <c r="AT41" s="29"/>
      <c r="AU41" s="2"/>
    </row>
    <row r="42" spans="1:47" s="22" customFormat="1" ht="21.95" customHeight="1" x14ac:dyDescent="0.3">
      <c r="A42" s="26"/>
      <c r="B42" s="49"/>
      <c r="C42" s="49"/>
      <c r="D42" s="49"/>
      <c r="E42" s="53"/>
      <c r="F42" s="48"/>
      <c r="G42" s="48"/>
      <c r="H42" s="48"/>
      <c r="I42" s="48"/>
      <c r="J42" s="50"/>
      <c r="K42" s="50"/>
      <c r="L42" s="52"/>
      <c r="M42" s="47"/>
      <c r="N42" s="48"/>
      <c r="O42" s="51"/>
      <c r="P42" s="43"/>
      <c r="Q42" s="43"/>
      <c r="R42" s="43"/>
      <c r="S42" s="43"/>
      <c r="T42" s="43"/>
      <c r="U42" s="43"/>
      <c r="V42" s="43"/>
      <c r="W42" s="43"/>
      <c r="X42" s="48"/>
      <c r="Y42" s="48"/>
      <c r="Z42" s="48"/>
      <c r="AA42" s="48"/>
      <c r="AB42" s="48"/>
      <c r="AC42" s="48"/>
      <c r="AD42" s="48"/>
      <c r="AE42" s="48"/>
      <c r="AF42" s="47"/>
      <c r="AG42" s="25"/>
      <c r="AH42" s="25"/>
      <c r="AI42" s="25"/>
      <c r="AJ42" s="25"/>
      <c r="AK42" s="25"/>
      <c r="AL42" s="34"/>
      <c r="AM42" s="35"/>
      <c r="AN42" s="32"/>
      <c r="AO42" s="36"/>
      <c r="AP42" s="36"/>
      <c r="AQ42" s="37"/>
      <c r="AR42" s="37"/>
      <c r="AT42" s="29"/>
      <c r="AU42" s="2"/>
    </row>
    <row r="43" spans="1:47" s="22" customFormat="1" ht="21.95" customHeight="1" x14ac:dyDescent="0.3">
      <c r="A43" s="26"/>
      <c r="B43" s="49"/>
      <c r="C43" s="49"/>
      <c r="D43" s="49"/>
      <c r="E43" s="53"/>
      <c r="F43" s="48"/>
      <c r="G43" s="48"/>
      <c r="H43" s="48"/>
      <c r="I43" s="48"/>
      <c r="J43" s="50"/>
      <c r="K43" s="50"/>
      <c r="L43" s="52"/>
      <c r="M43" s="47"/>
      <c r="N43" s="48"/>
      <c r="O43" s="51"/>
      <c r="P43" s="43"/>
      <c r="Q43" s="43"/>
      <c r="R43" s="43"/>
      <c r="S43" s="43"/>
      <c r="T43" s="43"/>
      <c r="U43" s="43"/>
      <c r="V43" s="43"/>
      <c r="W43" s="43"/>
      <c r="X43" s="48"/>
      <c r="Y43" s="48"/>
      <c r="Z43" s="48"/>
      <c r="AA43" s="48"/>
      <c r="AB43" s="48"/>
      <c r="AC43" s="48"/>
      <c r="AD43" s="48"/>
      <c r="AE43" s="48"/>
      <c r="AF43" s="47"/>
      <c r="AG43" s="25"/>
      <c r="AH43" s="25"/>
      <c r="AI43" s="25"/>
      <c r="AJ43" s="25"/>
      <c r="AK43" s="25"/>
      <c r="AL43" s="34"/>
      <c r="AM43" s="35"/>
      <c r="AN43" s="32"/>
      <c r="AO43" s="36"/>
      <c r="AP43" s="36"/>
      <c r="AQ43" s="37"/>
      <c r="AR43" s="37"/>
      <c r="AT43" s="29"/>
      <c r="AU43" s="2"/>
    </row>
    <row r="44" spans="1:47" s="22" customFormat="1" ht="21.95" customHeight="1" x14ac:dyDescent="0.3">
      <c r="A44" s="26"/>
      <c r="B44" s="49"/>
      <c r="C44" s="49"/>
      <c r="D44" s="49"/>
      <c r="E44" s="53"/>
      <c r="F44" s="48"/>
      <c r="G44" s="48"/>
      <c r="H44" s="48"/>
      <c r="I44" s="48"/>
      <c r="J44" s="50"/>
      <c r="K44" s="50"/>
      <c r="L44" s="52"/>
      <c r="M44" s="47"/>
      <c r="N44" s="48"/>
      <c r="O44" s="51"/>
      <c r="P44" s="43"/>
      <c r="Q44" s="43"/>
      <c r="R44" s="43"/>
      <c r="S44" s="43"/>
      <c r="T44" s="43"/>
      <c r="U44" s="43"/>
      <c r="V44" s="43"/>
      <c r="W44" s="43"/>
      <c r="X44" s="48"/>
      <c r="Y44" s="48"/>
      <c r="Z44" s="48"/>
      <c r="AA44" s="48"/>
      <c r="AB44" s="48"/>
      <c r="AC44" s="48"/>
      <c r="AD44" s="48"/>
      <c r="AE44" s="48"/>
      <c r="AF44" s="47"/>
      <c r="AG44" s="25"/>
      <c r="AH44" s="25"/>
      <c r="AI44" s="25"/>
      <c r="AJ44" s="25"/>
      <c r="AK44" s="25"/>
      <c r="AL44" s="34"/>
      <c r="AM44" s="35"/>
      <c r="AN44" s="32"/>
      <c r="AO44" s="36"/>
      <c r="AP44" s="36"/>
      <c r="AQ44" s="37"/>
      <c r="AR44" s="37"/>
      <c r="AT44" s="29"/>
      <c r="AU44" s="2"/>
    </row>
    <row r="45" spans="1:47" s="22" customFormat="1" ht="21.95" customHeight="1" x14ac:dyDescent="0.3">
      <c r="A45" s="26"/>
      <c r="B45" s="49"/>
      <c r="C45" s="49"/>
      <c r="D45" s="49"/>
      <c r="E45" s="53"/>
      <c r="F45" s="48"/>
      <c r="G45" s="48"/>
      <c r="H45" s="48"/>
      <c r="I45" s="48"/>
      <c r="J45" s="50"/>
      <c r="K45" s="50"/>
      <c r="L45" s="52"/>
      <c r="M45" s="47"/>
      <c r="N45" s="48"/>
      <c r="O45" s="51"/>
      <c r="P45" s="43"/>
      <c r="Q45" s="43"/>
      <c r="R45" s="43"/>
      <c r="S45" s="43"/>
      <c r="T45" s="43"/>
      <c r="U45" s="43"/>
      <c r="V45" s="43"/>
      <c r="W45" s="43"/>
      <c r="X45" s="48"/>
      <c r="Y45" s="48"/>
      <c r="Z45" s="48"/>
      <c r="AA45" s="48"/>
      <c r="AB45" s="48"/>
      <c r="AC45" s="48"/>
      <c r="AD45" s="48"/>
      <c r="AE45" s="48"/>
      <c r="AF45" s="47"/>
      <c r="AG45" s="25"/>
      <c r="AH45" s="25"/>
      <c r="AI45" s="25"/>
      <c r="AJ45" s="25"/>
      <c r="AK45" s="25"/>
      <c r="AL45" s="34"/>
      <c r="AM45" s="35"/>
      <c r="AN45" s="32"/>
      <c r="AO45" s="36"/>
      <c r="AP45" s="36"/>
      <c r="AQ45" s="37"/>
      <c r="AR45" s="37"/>
      <c r="AT45" s="29"/>
      <c r="AU45" s="2"/>
    </row>
    <row r="46" spans="1:47" s="22" customFormat="1" ht="21.95" customHeight="1" x14ac:dyDescent="0.3">
      <c r="A46" s="26"/>
      <c r="B46" s="49"/>
      <c r="C46" s="49"/>
      <c r="D46" s="49"/>
      <c r="E46" s="53"/>
      <c r="F46" s="48"/>
      <c r="G46" s="48"/>
      <c r="H46" s="48"/>
      <c r="I46" s="48"/>
      <c r="J46" s="50"/>
      <c r="K46" s="50"/>
      <c r="L46" s="52"/>
      <c r="M46" s="47"/>
      <c r="N46" s="48"/>
      <c r="O46" s="51"/>
      <c r="P46" s="43"/>
      <c r="Q46" s="43"/>
      <c r="R46" s="43"/>
      <c r="S46" s="43"/>
      <c r="T46" s="43"/>
      <c r="U46" s="43"/>
      <c r="V46" s="43"/>
      <c r="W46" s="43"/>
      <c r="X46" s="48"/>
      <c r="Y46" s="48"/>
      <c r="Z46" s="48"/>
      <c r="AA46" s="48"/>
      <c r="AB46" s="48"/>
      <c r="AC46" s="48"/>
      <c r="AD46" s="48"/>
      <c r="AE46" s="48"/>
      <c r="AF46" s="47"/>
      <c r="AG46" s="25"/>
      <c r="AH46" s="25"/>
      <c r="AI46" s="25"/>
      <c r="AJ46" s="25"/>
      <c r="AK46" s="25"/>
      <c r="AL46" s="34"/>
      <c r="AM46" s="35"/>
      <c r="AN46" s="32"/>
      <c r="AO46" s="36"/>
      <c r="AP46" s="36"/>
      <c r="AQ46" s="37"/>
      <c r="AR46" s="37"/>
      <c r="AT46" s="29"/>
      <c r="AU46" s="2"/>
    </row>
    <row r="47" spans="1:47" s="22" customFormat="1" ht="21.95" customHeight="1" x14ac:dyDescent="0.3">
      <c r="A47" s="26"/>
      <c r="B47" s="49"/>
      <c r="C47" s="49"/>
      <c r="D47" s="49"/>
      <c r="E47" s="53"/>
      <c r="F47" s="48"/>
      <c r="G47" s="48"/>
      <c r="H47" s="48"/>
      <c r="I47" s="48"/>
      <c r="J47" s="50"/>
      <c r="K47" s="50"/>
      <c r="L47" s="52"/>
      <c r="M47" s="47"/>
      <c r="N47" s="48"/>
      <c r="O47" s="51"/>
      <c r="P47" s="43"/>
      <c r="Q47" s="43"/>
      <c r="R47" s="43"/>
      <c r="S47" s="43"/>
      <c r="T47" s="43"/>
      <c r="U47" s="43"/>
      <c r="V47" s="43"/>
      <c r="W47" s="43"/>
      <c r="X47" s="48"/>
      <c r="Y47" s="48"/>
      <c r="Z47" s="48"/>
      <c r="AA47" s="48"/>
      <c r="AB47" s="48"/>
      <c r="AC47" s="48"/>
      <c r="AD47" s="48"/>
      <c r="AE47" s="48"/>
      <c r="AF47" s="47"/>
      <c r="AG47" s="25"/>
      <c r="AH47" s="25"/>
      <c r="AI47" s="25"/>
      <c r="AJ47" s="25"/>
      <c r="AK47" s="25"/>
      <c r="AL47" s="34"/>
      <c r="AM47" s="35"/>
      <c r="AN47" s="32"/>
      <c r="AO47" s="36"/>
      <c r="AP47" s="36"/>
      <c r="AQ47" s="37"/>
      <c r="AR47" s="37"/>
      <c r="AT47" s="29"/>
      <c r="AU47" s="2"/>
    </row>
    <row r="48" spans="1:47" s="22" customFormat="1" ht="21.95" customHeight="1" x14ac:dyDescent="0.3">
      <c r="A48" s="26"/>
      <c r="B48" s="49"/>
      <c r="C48" s="49"/>
      <c r="D48" s="49"/>
      <c r="E48" s="53"/>
      <c r="F48" s="48"/>
      <c r="G48" s="48"/>
      <c r="H48" s="48"/>
      <c r="I48" s="48"/>
      <c r="J48" s="50"/>
      <c r="K48" s="50"/>
      <c r="L48" s="52"/>
      <c r="M48" s="47"/>
      <c r="N48" s="48"/>
      <c r="O48" s="51"/>
      <c r="P48" s="43"/>
      <c r="Q48" s="43"/>
      <c r="R48" s="43"/>
      <c r="S48" s="43"/>
      <c r="T48" s="43"/>
      <c r="U48" s="43"/>
      <c r="V48" s="43"/>
      <c r="W48" s="43"/>
      <c r="X48" s="48"/>
      <c r="Y48" s="48"/>
      <c r="Z48" s="48"/>
      <c r="AA48" s="48"/>
      <c r="AB48" s="48"/>
      <c r="AC48" s="48"/>
      <c r="AD48" s="48"/>
      <c r="AE48" s="48"/>
      <c r="AF48" s="47"/>
      <c r="AG48" s="25"/>
      <c r="AH48" s="25"/>
      <c r="AI48" s="25"/>
      <c r="AJ48" s="25"/>
      <c r="AK48" s="25"/>
      <c r="AL48" s="34"/>
      <c r="AM48" s="35"/>
      <c r="AN48" s="32"/>
      <c r="AO48" s="36"/>
      <c r="AP48" s="36"/>
      <c r="AQ48" s="37"/>
      <c r="AR48" s="37"/>
      <c r="AT48" s="29"/>
      <c r="AU48" s="2"/>
    </row>
    <row r="49" spans="1:47" s="22" customFormat="1" ht="21.95" customHeight="1" x14ac:dyDescent="0.3">
      <c r="A49" s="26"/>
      <c r="B49" s="49"/>
      <c r="C49" s="49"/>
      <c r="D49" s="49"/>
      <c r="E49" s="53"/>
      <c r="F49" s="48"/>
      <c r="G49" s="48"/>
      <c r="H49" s="48"/>
      <c r="I49" s="48"/>
      <c r="J49" s="50"/>
      <c r="K49" s="50"/>
      <c r="L49" s="52"/>
      <c r="M49" s="47"/>
      <c r="N49" s="48"/>
      <c r="O49" s="51"/>
      <c r="P49" s="43"/>
      <c r="Q49" s="43"/>
      <c r="R49" s="43"/>
      <c r="S49" s="43"/>
      <c r="T49" s="43"/>
      <c r="U49" s="43"/>
      <c r="V49" s="43"/>
      <c r="W49" s="43"/>
      <c r="X49" s="48"/>
      <c r="Y49" s="48"/>
      <c r="Z49" s="48"/>
      <c r="AA49" s="48"/>
      <c r="AB49" s="48"/>
      <c r="AC49" s="48"/>
      <c r="AD49" s="48"/>
      <c r="AE49" s="48"/>
      <c r="AF49" s="47"/>
      <c r="AG49" s="25"/>
      <c r="AH49" s="25"/>
      <c r="AI49" s="25"/>
      <c r="AJ49" s="25"/>
      <c r="AK49" s="25"/>
      <c r="AL49" s="34"/>
      <c r="AM49" s="35"/>
      <c r="AN49" s="32"/>
      <c r="AO49" s="36"/>
      <c r="AP49" s="36"/>
      <c r="AQ49" s="37"/>
      <c r="AR49" s="37"/>
      <c r="AT49" s="29"/>
      <c r="AU49" s="2"/>
    </row>
    <row r="50" spans="1:47" s="22" customFormat="1" ht="21.95" customHeight="1" x14ac:dyDescent="0.3">
      <c r="A50" s="26"/>
      <c r="B50" s="49"/>
      <c r="C50" s="49"/>
      <c r="D50" s="49"/>
      <c r="E50" s="53"/>
      <c r="F50" s="48"/>
      <c r="G50" s="48"/>
      <c r="H50" s="48"/>
      <c r="I50" s="48"/>
      <c r="J50" s="50"/>
      <c r="K50" s="50"/>
      <c r="L50" s="52"/>
      <c r="M50" s="47"/>
      <c r="N50" s="48"/>
      <c r="O50" s="51"/>
      <c r="P50" s="43"/>
      <c r="Q50" s="43"/>
      <c r="R50" s="43"/>
      <c r="S50" s="43"/>
      <c r="T50" s="43"/>
      <c r="U50" s="43"/>
      <c r="V50" s="43"/>
      <c r="W50" s="43"/>
      <c r="X50" s="48"/>
      <c r="Y50" s="48"/>
      <c r="Z50" s="48"/>
      <c r="AA50" s="48"/>
      <c r="AB50" s="48"/>
      <c r="AC50" s="48"/>
      <c r="AD50" s="48"/>
      <c r="AE50" s="48"/>
      <c r="AF50" s="47"/>
      <c r="AG50" s="25"/>
      <c r="AH50" s="25"/>
      <c r="AI50" s="25"/>
      <c r="AJ50" s="25"/>
      <c r="AK50" s="25"/>
      <c r="AL50" s="34"/>
      <c r="AM50" s="35"/>
      <c r="AN50" s="32"/>
      <c r="AO50" s="36"/>
      <c r="AP50" s="36"/>
      <c r="AQ50" s="37"/>
      <c r="AR50" s="37"/>
      <c r="AT50" s="29"/>
      <c r="AU50" s="2"/>
    </row>
    <row r="51" spans="1:47" s="22" customFormat="1" ht="21.95" customHeight="1" x14ac:dyDescent="0.3">
      <c r="A51" s="26"/>
      <c r="B51" s="49"/>
      <c r="C51" s="49"/>
      <c r="D51" s="49"/>
      <c r="E51" s="53"/>
      <c r="F51" s="48"/>
      <c r="G51" s="48"/>
      <c r="H51" s="48"/>
      <c r="I51" s="48"/>
      <c r="J51" s="50"/>
      <c r="K51" s="50"/>
      <c r="L51" s="52"/>
      <c r="M51" s="47"/>
      <c r="N51" s="48"/>
      <c r="O51" s="51"/>
      <c r="P51" s="43"/>
      <c r="Q51" s="43"/>
      <c r="R51" s="43"/>
      <c r="S51" s="43"/>
      <c r="T51" s="43"/>
      <c r="U51" s="43"/>
      <c r="V51" s="43"/>
      <c r="W51" s="43"/>
      <c r="X51" s="48"/>
      <c r="Y51" s="48"/>
      <c r="Z51" s="48"/>
      <c r="AA51" s="48"/>
      <c r="AB51" s="48"/>
      <c r="AC51" s="48"/>
      <c r="AD51" s="48"/>
      <c r="AE51" s="48"/>
      <c r="AF51" s="47"/>
      <c r="AG51" s="25"/>
      <c r="AH51" s="25"/>
      <c r="AI51" s="25"/>
      <c r="AJ51" s="25"/>
      <c r="AK51" s="25"/>
      <c r="AL51" s="34"/>
      <c r="AM51" s="35"/>
      <c r="AN51" s="32"/>
      <c r="AO51" s="36"/>
      <c r="AP51" s="36"/>
      <c r="AQ51" s="37"/>
      <c r="AR51" s="37"/>
      <c r="AT51" s="29"/>
      <c r="AU51" s="2"/>
    </row>
    <row r="52" spans="1:47" s="22" customFormat="1" ht="21.95" customHeight="1" x14ac:dyDescent="0.3">
      <c r="A52" s="26"/>
      <c r="B52" s="49"/>
      <c r="C52" s="49"/>
      <c r="D52" s="49"/>
      <c r="E52" s="53"/>
      <c r="F52" s="48"/>
      <c r="G52" s="48"/>
      <c r="H52" s="48"/>
      <c r="I52" s="48"/>
      <c r="J52" s="50"/>
      <c r="K52" s="50"/>
      <c r="L52" s="52"/>
      <c r="M52" s="47"/>
      <c r="N52" s="48"/>
      <c r="O52" s="51"/>
      <c r="P52" s="43"/>
      <c r="Q52" s="43"/>
      <c r="R52" s="43"/>
      <c r="S52" s="43"/>
      <c r="T52" s="43"/>
      <c r="U52" s="43"/>
      <c r="V52" s="43"/>
      <c r="W52" s="43"/>
      <c r="X52" s="48"/>
      <c r="Y52" s="48"/>
      <c r="Z52" s="48"/>
      <c r="AA52" s="48"/>
      <c r="AB52" s="48"/>
      <c r="AC52" s="48"/>
      <c r="AD52" s="48"/>
      <c r="AE52" s="48"/>
      <c r="AF52" s="47"/>
      <c r="AG52" s="25"/>
      <c r="AH52" s="25"/>
      <c r="AI52" s="25"/>
      <c r="AJ52" s="25"/>
      <c r="AK52" s="25"/>
      <c r="AL52" s="34"/>
      <c r="AM52" s="35"/>
      <c r="AN52" s="32"/>
      <c r="AO52" s="36"/>
      <c r="AP52" s="36"/>
      <c r="AQ52" s="37"/>
      <c r="AR52" s="37"/>
      <c r="AT52" s="29"/>
      <c r="AU52" s="2"/>
    </row>
    <row r="53" spans="1:47" s="22" customFormat="1" ht="21.95" customHeight="1" x14ac:dyDescent="0.3">
      <c r="A53" s="26"/>
      <c r="B53" s="49"/>
      <c r="C53" s="49"/>
      <c r="D53" s="49"/>
      <c r="E53" s="53"/>
      <c r="F53" s="48"/>
      <c r="G53" s="48"/>
      <c r="H53" s="48"/>
      <c r="I53" s="48"/>
      <c r="J53" s="50"/>
      <c r="K53" s="50"/>
      <c r="L53" s="52"/>
      <c r="M53" s="47"/>
      <c r="N53" s="48"/>
      <c r="O53" s="51"/>
      <c r="P53" s="43"/>
      <c r="Q53" s="43"/>
      <c r="R53" s="43"/>
      <c r="S53" s="43"/>
      <c r="T53" s="43"/>
      <c r="U53" s="43"/>
      <c r="V53" s="43"/>
      <c r="W53" s="43"/>
      <c r="X53" s="48"/>
      <c r="Y53" s="48"/>
      <c r="Z53" s="48"/>
      <c r="AA53" s="48"/>
      <c r="AB53" s="48"/>
      <c r="AC53" s="48"/>
      <c r="AD53" s="48"/>
      <c r="AE53" s="48"/>
      <c r="AF53" s="47"/>
      <c r="AG53" s="25"/>
      <c r="AH53" s="25"/>
      <c r="AI53" s="25"/>
      <c r="AJ53" s="25"/>
      <c r="AK53" s="25"/>
      <c r="AL53" s="34"/>
      <c r="AM53" s="35"/>
      <c r="AN53" s="32"/>
      <c r="AO53" s="36"/>
      <c r="AP53" s="36"/>
      <c r="AQ53" s="37"/>
      <c r="AR53" s="37"/>
      <c r="AT53" s="29"/>
      <c r="AU53" s="2"/>
    </row>
    <row r="54" spans="1:47" s="22" customFormat="1" ht="21.95" customHeight="1" x14ac:dyDescent="0.3">
      <c r="A54" s="26"/>
      <c r="B54" s="49"/>
      <c r="C54" s="49"/>
      <c r="D54" s="49"/>
      <c r="E54" s="53"/>
      <c r="F54" s="48"/>
      <c r="G54" s="48"/>
      <c r="H54" s="48"/>
      <c r="I54" s="48"/>
      <c r="J54" s="50"/>
      <c r="K54" s="50"/>
      <c r="L54" s="52"/>
      <c r="M54" s="47"/>
      <c r="N54" s="48"/>
      <c r="O54" s="51"/>
      <c r="P54" s="43"/>
      <c r="Q54" s="43"/>
      <c r="R54" s="43"/>
      <c r="S54" s="43"/>
      <c r="T54" s="43"/>
      <c r="U54" s="43"/>
      <c r="V54" s="43"/>
      <c r="W54" s="43"/>
      <c r="X54" s="48"/>
      <c r="Y54" s="48"/>
      <c r="Z54" s="48"/>
      <c r="AA54" s="48"/>
      <c r="AB54" s="48"/>
      <c r="AC54" s="48"/>
      <c r="AD54" s="48"/>
      <c r="AE54" s="48"/>
      <c r="AF54" s="47"/>
      <c r="AG54" s="25"/>
      <c r="AH54" s="25"/>
      <c r="AI54" s="25"/>
      <c r="AJ54" s="25"/>
      <c r="AK54" s="25"/>
      <c r="AL54" s="34"/>
      <c r="AM54" s="35"/>
      <c r="AN54" s="32"/>
      <c r="AO54" s="36"/>
      <c r="AP54" s="36"/>
      <c r="AQ54" s="37"/>
      <c r="AR54" s="37"/>
      <c r="AT54" s="29"/>
      <c r="AU54" s="2"/>
    </row>
    <row r="55" spans="1:47" s="22" customFormat="1" ht="21.95" customHeight="1" x14ac:dyDescent="0.3">
      <c r="A55" s="26"/>
      <c r="B55" s="49"/>
      <c r="C55" s="49"/>
      <c r="D55" s="49"/>
      <c r="E55" s="53"/>
      <c r="F55" s="48"/>
      <c r="G55" s="48"/>
      <c r="H55" s="48"/>
      <c r="I55" s="48"/>
      <c r="J55" s="50"/>
      <c r="K55" s="50"/>
      <c r="L55" s="52"/>
      <c r="M55" s="47"/>
      <c r="N55" s="48"/>
      <c r="O55" s="51"/>
      <c r="P55" s="43"/>
      <c r="Q55" s="43"/>
      <c r="R55" s="43"/>
      <c r="S55" s="43"/>
      <c r="T55" s="43"/>
      <c r="U55" s="43"/>
      <c r="V55" s="43"/>
      <c r="W55" s="43"/>
      <c r="X55" s="48"/>
      <c r="Y55" s="48"/>
      <c r="Z55" s="48"/>
      <c r="AA55" s="48"/>
      <c r="AB55" s="48"/>
      <c r="AC55" s="48"/>
      <c r="AD55" s="48"/>
      <c r="AE55" s="48"/>
      <c r="AF55" s="47"/>
      <c r="AG55" s="25"/>
      <c r="AH55" s="25"/>
      <c r="AI55" s="25"/>
      <c r="AJ55" s="25"/>
      <c r="AK55" s="25"/>
      <c r="AL55" s="34"/>
      <c r="AM55" s="35"/>
      <c r="AN55" s="32"/>
      <c r="AO55" s="36"/>
      <c r="AP55" s="36"/>
      <c r="AQ55" s="37"/>
      <c r="AR55" s="37"/>
      <c r="AT55" s="29"/>
      <c r="AU55" s="2"/>
    </row>
    <row r="56" spans="1:47" s="22" customFormat="1" ht="21.95" customHeight="1" x14ac:dyDescent="0.3">
      <c r="A56" s="26"/>
      <c r="B56" s="49"/>
      <c r="C56" s="49"/>
      <c r="D56" s="49"/>
      <c r="E56" s="53"/>
      <c r="F56" s="48"/>
      <c r="G56" s="48"/>
      <c r="H56" s="48"/>
      <c r="I56" s="48"/>
      <c r="J56" s="50"/>
      <c r="K56" s="50"/>
      <c r="L56" s="52"/>
      <c r="M56" s="47"/>
      <c r="N56" s="48"/>
      <c r="O56" s="51"/>
      <c r="P56" s="43"/>
      <c r="Q56" s="43"/>
      <c r="R56" s="43"/>
      <c r="S56" s="43"/>
      <c r="T56" s="43"/>
      <c r="U56" s="43"/>
      <c r="V56" s="43"/>
      <c r="W56" s="43"/>
      <c r="X56" s="48"/>
      <c r="Y56" s="48"/>
      <c r="Z56" s="48"/>
      <c r="AA56" s="48"/>
      <c r="AB56" s="48"/>
      <c r="AC56" s="48"/>
      <c r="AD56" s="48"/>
      <c r="AE56" s="48"/>
      <c r="AF56" s="47"/>
      <c r="AG56" s="25"/>
      <c r="AH56" s="25"/>
      <c r="AI56" s="25"/>
      <c r="AJ56" s="25"/>
      <c r="AK56" s="25"/>
      <c r="AL56" s="34"/>
      <c r="AM56" s="35"/>
      <c r="AN56" s="32"/>
      <c r="AO56" s="36"/>
      <c r="AP56" s="36"/>
      <c r="AQ56" s="37"/>
      <c r="AR56" s="37"/>
      <c r="AT56" s="29"/>
      <c r="AU56" s="2"/>
    </row>
    <row r="57" spans="1:47" ht="21.95" customHeight="1" x14ac:dyDescent="0.3">
      <c r="B57" s="49"/>
      <c r="C57" s="49"/>
      <c r="D57" s="49"/>
      <c r="E57" s="53"/>
      <c r="F57" s="48"/>
      <c r="G57" s="48"/>
      <c r="H57" s="48"/>
      <c r="I57" s="48"/>
      <c r="J57" s="50"/>
      <c r="K57" s="50"/>
      <c r="L57" s="52"/>
      <c r="M57" s="47"/>
      <c r="N57" s="48"/>
      <c r="O57" s="51"/>
      <c r="P57" s="43"/>
      <c r="Q57" s="43"/>
      <c r="R57" s="43"/>
      <c r="S57" s="43"/>
      <c r="T57" s="43"/>
      <c r="U57" s="43"/>
      <c r="V57" s="43"/>
      <c r="W57" s="43"/>
      <c r="X57" s="48"/>
      <c r="Y57" s="48"/>
      <c r="Z57" s="48"/>
      <c r="AA57" s="48"/>
      <c r="AB57" s="48"/>
      <c r="AC57" s="48"/>
      <c r="AD57" s="48"/>
      <c r="AE57" s="48"/>
      <c r="AF57" s="47"/>
      <c r="AG57" s="25"/>
      <c r="AH57" s="25"/>
      <c r="AI57" s="25"/>
      <c r="AJ57" s="25"/>
      <c r="AK57" s="25"/>
      <c r="AL57" s="34"/>
      <c r="AM57" s="35"/>
      <c r="AN57" s="32"/>
      <c r="AO57" s="36"/>
      <c r="AP57" s="36"/>
      <c r="AQ57" s="37"/>
      <c r="AR57" s="37"/>
    </row>
    <row r="58" spans="1:47" ht="21.95" customHeight="1" x14ac:dyDescent="0.3">
      <c r="B58" s="49"/>
      <c r="C58" s="49"/>
      <c r="D58" s="49"/>
      <c r="E58" s="53"/>
      <c r="F58" s="48"/>
      <c r="G58" s="48"/>
      <c r="H58" s="48"/>
      <c r="I58" s="48"/>
      <c r="J58" s="50"/>
      <c r="K58" s="50"/>
      <c r="L58" s="52"/>
      <c r="M58" s="47"/>
      <c r="N58" s="48"/>
      <c r="O58" s="51"/>
      <c r="P58" s="43"/>
      <c r="Q58" s="43"/>
      <c r="R58" s="43"/>
      <c r="S58" s="43"/>
      <c r="T58" s="43"/>
      <c r="U58" s="43"/>
      <c r="V58" s="43"/>
      <c r="W58" s="43"/>
      <c r="X58" s="48"/>
      <c r="Y58" s="48"/>
      <c r="Z58" s="48"/>
      <c r="AA58" s="48"/>
      <c r="AB58" s="48"/>
      <c r="AC58" s="48"/>
      <c r="AD58" s="48"/>
      <c r="AE58" s="48"/>
      <c r="AF58" s="47"/>
      <c r="AG58" s="25"/>
      <c r="AH58" s="25"/>
      <c r="AI58" s="25"/>
      <c r="AJ58" s="25"/>
      <c r="AK58" s="25"/>
      <c r="AL58" s="34"/>
      <c r="AM58" s="35"/>
      <c r="AN58" s="32"/>
      <c r="AO58" s="36"/>
      <c r="AP58" s="36"/>
      <c r="AQ58" s="37"/>
      <c r="AR58" s="37"/>
    </row>
    <row r="59" spans="1:47" ht="21.95" customHeight="1" x14ac:dyDescent="0.3">
      <c r="B59" s="49"/>
      <c r="C59" s="49"/>
      <c r="D59" s="49"/>
      <c r="E59" s="53"/>
      <c r="F59" s="48"/>
      <c r="G59" s="48"/>
      <c r="H59" s="48"/>
      <c r="I59" s="48"/>
      <c r="J59" s="50"/>
      <c r="K59" s="50"/>
      <c r="L59" s="52"/>
      <c r="M59" s="47"/>
      <c r="N59" s="48"/>
      <c r="O59" s="51"/>
      <c r="P59" s="43"/>
      <c r="Q59" s="43"/>
      <c r="R59" s="43"/>
      <c r="S59" s="43"/>
      <c r="T59" s="43"/>
      <c r="U59" s="43"/>
      <c r="V59" s="43"/>
      <c r="W59" s="43"/>
      <c r="X59" s="48"/>
      <c r="Y59" s="48"/>
      <c r="Z59" s="48"/>
      <c r="AA59" s="48"/>
      <c r="AB59" s="48"/>
      <c r="AC59" s="48"/>
      <c r="AD59" s="48"/>
      <c r="AE59" s="48"/>
      <c r="AF59" s="47"/>
      <c r="AG59" s="25"/>
      <c r="AH59" s="25"/>
      <c r="AI59" s="25"/>
      <c r="AJ59" s="25"/>
      <c r="AK59" s="25"/>
      <c r="AL59" s="34"/>
      <c r="AM59" s="35"/>
      <c r="AN59" s="32"/>
      <c r="AO59" s="36"/>
      <c r="AP59" s="36"/>
      <c r="AQ59" s="37"/>
      <c r="AR59" s="37"/>
    </row>
    <row r="60" spans="1:47" ht="21.95" customHeight="1" x14ac:dyDescent="0.3">
      <c r="B60" s="49"/>
      <c r="C60" s="49"/>
      <c r="D60" s="49"/>
      <c r="E60" s="53"/>
      <c r="F60" s="48"/>
      <c r="G60" s="48"/>
      <c r="H60" s="48"/>
      <c r="I60" s="48"/>
      <c r="J60" s="50"/>
      <c r="K60" s="50"/>
      <c r="L60" s="52"/>
      <c r="M60" s="47"/>
      <c r="N60" s="48"/>
      <c r="O60" s="51"/>
      <c r="P60" s="43"/>
      <c r="Q60" s="43"/>
      <c r="R60" s="43"/>
      <c r="S60" s="43"/>
      <c r="T60" s="43"/>
      <c r="U60" s="43"/>
      <c r="V60" s="43"/>
      <c r="W60" s="43"/>
      <c r="X60" s="48"/>
      <c r="Y60" s="48"/>
      <c r="Z60" s="48"/>
      <c r="AA60" s="48"/>
      <c r="AB60" s="48"/>
      <c r="AC60" s="48"/>
      <c r="AD60" s="48"/>
      <c r="AE60" s="48"/>
      <c r="AF60" s="47"/>
      <c r="AG60" s="25"/>
      <c r="AH60" s="25"/>
      <c r="AI60" s="25"/>
      <c r="AJ60" s="25"/>
      <c r="AK60" s="25"/>
      <c r="AL60" s="34"/>
      <c r="AM60" s="35"/>
      <c r="AN60" s="32"/>
      <c r="AO60" s="36"/>
      <c r="AP60" s="36"/>
      <c r="AQ60" s="37"/>
      <c r="AR60" s="37"/>
    </row>
    <row r="61" spans="1:47" ht="21.95" customHeight="1" x14ac:dyDescent="0.3">
      <c r="B61" s="49"/>
      <c r="C61" s="49"/>
      <c r="D61" s="49"/>
      <c r="E61" s="53"/>
      <c r="F61" s="48"/>
      <c r="G61" s="48"/>
      <c r="H61" s="48"/>
      <c r="I61" s="48"/>
      <c r="J61" s="50"/>
      <c r="K61" s="50"/>
      <c r="L61" s="52"/>
      <c r="M61" s="47"/>
      <c r="N61" s="48"/>
      <c r="O61" s="51"/>
      <c r="P61" s="43"/>
      <c r="Q61" s="43"/>
      <c r="R61" s="43"/>
      <c r="S61" s="43"/>
      <c r="T61" s="43"/>
      <c r="U61" s="43"/>
      <c r="V61" s="43"/>
      <c r="W61" s="43"/>
      <c r="X61" s="48"/>
      <c r="Y61" s="48"/>
      <c r="Z61" s="48"/>
      <c r="AA61" s="48"/>
      <c r="AB61" s="48"/>
      <c r="AC61" s="48"/>
      <c r="AD61" s="48"/>
      <c r="AE61" s="48"/>
      <c r="AF61" s="47"/>
      <c r="AG61" s="25"/>
      <c r="AH61" s="25"/>
      <c r="AI61" s="25"/>
      <c r="AJ61" s="25"/>
      <c r="AK61" s="25"/>
      <c r="AL61" s="34"/>
      <c r="AM61" s="35"/>
      <c r="AN61" s="32"/>
      <c r="AO61" s="36"/>
      <c r="AP61" s="36"/>
      <c r="AQ61" s="37"/>
      <c r="AR61" s="37"/>
    </row>
    <row r="62" spans="1:47" ht="21.95" customHeight="1" x14ac:dyDescent="0.3">
      <c r="B62" s="49"/>
      <c r="C62" s="49"/>
      <c r="D62" s="49"/>
      <c r="E62" s="53"/>
      <c r="F62" s="48"/>
      <c r="G62" s="48"/>
      <c r="H62" s="48"/>
      <c r="I62" s="48"/>
      <c r="J62" s="50"/>
      <c r="K62" s="50"/>
      <c r="L62" s="52"/>
      <c r="M62" s="47"/>
      <c r="N62" s="48"/>
      <c r="O62" s="51"/>
      <c r="P62" s="43"/>
      <c r="Q62" s="43"/>
      <c r="R62" s="43"/>
      <c r="S62" s="43"/>
      <c r="T62" s="43"/>
      <c r="U62" s="43"/>
      <c r="V62" s="43"/>
      <c r="W62" s="43"/>
      <c r="X62" s="48"/>
      <c r="Y62" s="48"/>
      <c r="Z62" s="48"/>
      <c r="AA62" s="48"/>
      <c r="AB62" s="48"/>
      <c r="AC62" s="48"/>
      <c r="AD62" s="48"/>
      <c r="AE62" s="48"/>
      <c r="AF62" s="47"/>
      <c r="AG62" s="25"/>
      <c r="AH62" s="25"/>
      <c r="AI62" s="25"/>
      <c r="AJ62" s="25"/>
      <c r="AK62" s="25"/>
      <c r="AL62" s="34"/>
      <c r="AM62" s="35"/>
      <c r="AN62" s="32"/>
      <c r="AO62" s="36"/>
      <c r="AP62" s="36"/>
      <c r="AQ62" s="37"/>
      <c r="AR62" s="37"/>
    </row>
    <row r="63" spans="1:47" ht="21.95" customHeight="1" x14ac:dyDescent="0.3">
      <c r="B63" s="49"/>
      <c r="C63" s="49"/>
      <c r="D63" s="49"/>
      <c r="E63" s="53"/>
      <c r="F63" s="48"/>
      <c r="G63" s="48"/>
      <c r="H63" s="48"/>
      <c r="I63" s="48"/>
      <c r="J63" s="50"/>
      <c r="K63" s="50"/>
      <c r="L63" s="52"/>
      <c r="M63" s="47"/>
      <c r="N63" s="48"/>
      <c r="O63" s="51"/>
      <c r="P63" s="43"/>
      <c r="Q63" s="43"/>
      <c r="R63" s="43"/>
      <c r="S63" s="43"/>
      <c r="T63" s="43"/>
      <c r="U63" s="43"/>
      <c r="V63" s="43"/>
      <c r="W63" s="43"/>
      <c r="X63" s="48"/>
      <c r="Y63" s="48"/>
      <c r="Z63" s="48"/>
      <c r="AA63" s="48"/>
      <c r="AB63" s="48"/>
      <c r="AC63" s="48"/>
      <c r="AD63" s="48"/>
      <c r="AE63" s="48"/>
      <c r="AF63" s="47"/>
      <c r="AG63" s="25"/>
      <c r="AH63" s="25"/>
      <c r="AI63" s="25"/>
      <c r="AJ63" s="25"/>
      <c r="AK63" s="25"/>
      <c r="AL63" s="34"/>
      <c r="AM63" s="35"/>
      <c r="AN63" s="32"/>
      <c r="AO63" s="36"/>
      <c r="AP63" s="36"/>
      <c r="AQ63" s="37"/>
      <c r="AR63" s="37"/>
    </row>
    <row r="64" spans="1:47" ht="21.95" customHeight="1" x14ac:dyDescent="0.3">
      <c r="B64" s="49"/>
      <c r="C64" s="49"/>
      <c r="D64" s="49"/>
      <c r="E64" s="53"/>
      <c r="F64" s="48"/>
      <c r="G64" s="48"/>
      <c r="H64" s="48"/>
      <c r="I64" s="48"/>
      <c r="J64" s="50"/>
      <c r="K64" s="50"/>
      <c r="L64" s="52"/>
      <c r="M64" s="47"/>
      <c r="N64" s="48"/>
      <c r="O64" s="51"/>
      <c r="P64" s="43"/>
      <c r="Q64" s="43"/>
      <c r="R64" s="43"/>
      <c r="S64" s="43"/>
      <c r="T64" s="43"/>
      <c r="U64" s="43"/>
      <c r="V64" s="43"/>
      <c r="W64" s="43"/>
      <c r="X64" s="48"/>
      <c r="Y64" s="48"/>
      <c r="Z64" s="48"/>
      <c r="AA64" s="48"/>
      <c r="AB64" s="48"/>
      <c r="AC64" s="48"/>
      <c r="AD64" s="48"/>
      <c r="AE64" s="48"/>
      <c r="AF64" s="47"/>
      <c r="AG64" s="25"/>
      <c r="AH64" s="25"/>
      <c r="AI64" s="25"/>
      <c r="AJ64" s="25"/>
      <c r="AK64" s="25"/>
      <c r="AL64" s="34"/>
      <c r="AM64" s="35"/>
      <c r="AN64" s="32"/>
      <c r="AO64" s="36"/>
      <c r="AP64" s="36"/>
      <c r="AQ64" s="37"/>
      <c r="AR64" s="37"/>
    </row>
    <row r="65" spans="2:47" ht="21.95" customHeight="1" x14ac:dyDescent="0.3">
      <c r="B65" s="49"/>
      <c r="C65" s="49"/>
      <c r="D65" s="49"/>
      <c r="E65" s="53"/>
      <c r="F65" s="48"/>
      <c r="G65" s="48"/>
      <c r="H65" s="48"/>
      <c r="I65" s="48"/>
      <c r="J65" s="50"/>
      <c r="K65" s="50"/>
      <c r="L65" s="52"/>
      <c r="M65" s="47"/>
      <c r="N65" s="48"/>
      <c r="O65" s="51"/>
      <c r="P65" s="43"/>
      <c r="Q65" s="43"/>
      <c r="R65" s="43"/>
      <c r="S65" s="43"/>
      <c r="T65" s="43"/>
      <c r="U65" s="43"/>
      <c r="V65" s="43"/>
      <c r="W65" s="43"/>
      <c r="X65" s="48"/>
      <c r="Y65" s="48"/>
      <c r="Z65" s="48"/>
      <c r="AA65" s="48"/>
      <c r="AB65" s="48"/>
      <c r="AC65" s="48"/>
      <c r="AD65" s="48"/>
      <c r="AE65" s="48"/>
      <c r="AF65" s="47"/>
      <c r="AG65" s="25"/>
      <c r="AH65" s="25"/>
      <c r="AI65" s="25"/>
      <c r="AJ65" s="25"/>
      <c r="AK65" s="25"/>
      <c r="AL65" s="34"/>
      <c r="AM65" s="35"/>
      <c r="AN65" s="32"/>
      <c r="AO65" s="36"/>
      <c r="AP65" s="36"/>
      <c r="AQ65" s="37"/>
      <c r="AR65" s="37"/>
    </row>
    <row r="66" spans="2:47" ht="21.95" customHeight="1" x14ac:dyDescent="0.3">
      <c r="B66" s="49"/>
      <c r="C66" s="49"/>
      <c r="D66" s="49"/>
      <c r="E66" s="53"/>
      <c r="F66" s="48"/>
      <c r="G66" s="48"/>
      <c r="H66" s="48"/>
      <c r="I66" s="48"/>
      <c r="J66" s="50"/>
      <c r="K66" s="50"/>
      <c r="L66" s="52"/>
      <c r="M66" s="47"/>
      <c r="N66" s="48"/>
      <c r="O66" s="51"/>
      <c r="P66" s="43"/>
      <c r="Q66" s="43"/>
      <c r="R66" s="43"/>
      <c r="S66" s="43"/>
      <c r="T66" s="43"/>
      <c r="U66" s="43"/>
      <c r="V66" s="43"/>
      <c r="W66" s="43"/>
      <c r="X66" s="48"/>
      <c r="Y66" s="48"/>
      <c r="Z66" s="48"/>
      <c r="AA66" s="48"/>
      <c r="AB66" s="48"/>
      <c r="AC66" s="48"/>
      <c r="AD66" s="48"/>
      <c r="AE66" s="48"/>
      <c r="AF66" s="47"/>
      <c r="AG66" s="25"/>
      <c r="AH66" s="25"/>
      <c r="AI66" s="25"/>
      <c r="AJ66" s="25"/>
      <c r="AK66" s="25"/>
      <c r="AL66" s="34"/>
      <c r="AM66" s="35"/>
      <c r="AN66" s="32"/>
      <c r="AO66" s="36"/>
      <c r="AP66" s="36"/>
      <c r="AQ66" s="37"/>
      <c r="AR66" s="37"/>
    </row>
    <row r="67" spans="2:47" ht="21.95" customHeight="1" x14ac:dyDescent="0.3">
      <c r="B67" s="49"/>
      <c r="C67" s="49"/>
      <c r="D67" s="49"/>
      <c r="E67" s="53"/>
      <c r="F67" s="48"/>
      <c r="G67" s="48"/>
      <c r="H67" s="48"/>
      <c r="I67" s="48"/>
      <c r="J67" s="50"/>
      <c r="K67" s="50"/>
      <c r="L67" s="52"/>
      <c r="M67" s="47"/>
      <c r="N67" s="48"/>
      <c r="O67" s="51"/>
      <c r="P67" s="43"/>
      <c r="Q67" s="43"/>
      <c r="R67" s="43"/>
      <c r="S67" s="43"/>
      <c r="T67" s="43"/>
      <c r="U67" s="43"/>
      <c r="V67" s="43"/>
      <c r="W67" s="43"/>
      <c r="X67" s="48"/>
      <c r="Y67" s="48"/>
      <c r="Z67" s="48"/>
      <c r="AA67" s="48"/>
      <c r="AB67" s="48"/>
      <c r="AC67" s="48"/>
      <c r="AD67" s="48"/>
      <c r="AE67" s="48"/>
      <c r="AF67" s="47"/>
      <c r="AG67" s="25"/>
      <c r="AH67" s="25"/>
      <c r="AI67" s="25"/>
      <c r="AJ67" s="25"/>
      <c r="AK67" s="25"/>
      <c r="AL67" s="34"/>
      <c r="AM67" s="35"/>
      <c r="AN67" s="32"/>
      <c r="AO67" s="36"/>
      <c r="AP67" s="36"/>
      <c r="AQ67" s="37"/>
      <c r="AR67" s="37"/>
    </row>
    <row r="68" spans="2:47" ht="63.75" customHeight="1" x14ac:dyDescent="0.3">
      <c r="B68" s="49"/>
      <c r="C68" s="49"/>
      <c r="D68" s="49"/>
      <c r="E68" s="53"/>
      <c r="F68" s="48"/>
      <c r="G68" s="48"/>
      <c r="H68" s="48"/>
      <c r="I68" s="48"/>
      <c r="J68" s="50"/>
      <c r="K68" s="50"/>
      <c r="L68" s="52"/>
      <c r="M68" s="47"/>
      <c r="N68" s="48"/>
      <c r="O68" s="51"/>
      <c r="P68" s="43"/>
      <c r="Q68" s="43"/>
      <c r="R68" s="43"/>
      <c r="S68" s="43"/>
      <c r="T68" s="43"/>
      <c r="U68" s="43"/>
      <c r="V68" s="43"/>
      <c r="W68" s="43"/>
      <c r="X68" s="48"/>
      <c r="Y68" s="48"/>
      <c r="Z68" s="48"/>
      <c r="AA68" s="48"/>
      <c r="AB68" s="48"/>
      <c r="AC68" s="48"/>
      <c r="AD68" s="48"/>
      <c r="AE68" s="48"/>
      <c r="AF68" s="47"/>
      <c r="AG68" s="25"/>
      <c r="AH68" s="25"/>
      <c r="AI68" s="25"/>
      <c r="AJ68" s="25"/>
      <c r="AK68" s="25"/>
      <c r="AL68" s="34"/>
      <c r="AM68" s="35"/>
      <c r="AN68" s="32"/>
      <c r="AO68" s="36"/>
      <c r="AP68" s="36"/>
      <c r="AQ68" s="37"/>
      <c r="AR68" s="37"/>
    </row>
    <row r="69" spans="2:47" ht="21.95" customHeight="1" x14ac:dyDescent="0.3">
      <c r="B69" s="49"/>
      <c r="C69" s="49"/>
      <c r="D69" s="49"/>
      <c r="E69" s="53"/>
      <c r="F69" s="48"/>
      <c r="G69" s="48"/>
      <c r="H69" s="48"/>
      <c r="I69" s="48"/>
      <c r="J69" s="50"/>
      <c r="K69" s="50"/>
      <c r="L69" s="52"/>
      <c r="M69" s="47"/>
      <c r="N69" s="48"/>
      <c r="O69" s="51"/>
      <c r="P69" s="43"/>
      <c r="Q69" s="43"/>
      <c r="R69" s="43"/>
      <c r="S69" s="43"/>
      <c r="T69" s="43"/>
      <c r="U69" s="43"/>
      <c r="V69" s="43"/>
      <c r="W69" s="43"/>
      <c r="X69" s="48"/>
      <c r="Y69" s="48"/>
      <c r="Z69" s="48"/>
      <c r="AA69" s="48"/>
      <c r="AB69" s="48"/>
      <c r="AC69" s="48"/>
      <c r="AD69" s="48"/>
      <c r="AE69" s="48"/>
      <c r="AF69" s="47"/>
      <c r="AG69" s="25"/>
      <c r="AH69" s="25"/>
      <c r="AI69" s="25"/>
      <c r="AJ69" s="25"/>
      <c r="AK69" s="25"/>
      <c r="AL69" s="34"/>
      <c r="AM69" s="35"/>
      <c r="AN69" s="32"/>
      <c r="AO69" s="36"/>
      <c r="AP69" s="36"/>
      <c r="AQ69" s="37"/>
      <c r="AR69" s="37"/>
    </row>
    <row r="70" spans="2:47" ht="21.95" customHeight="1" x14ac:dyDescent="0.3">
      <c r="B70" s="49"/>
      <c r="C70" s="49"/>
      <c r="D70" s="49"/>
      <c r="E70" s="53"/>
      <c r="F70" s="48"/>
      <c r="G70" s="48"/>
      <c r="H70" s="48"/>
      <c r="I70" s="48"/>
      <c r="J70" s="50"/>
      <c r="K70" s="50"/>
      <c r="L70" s="52"/>
      <c r="M70" s="47"/>
      <c r="N70" s="48"/>
      <c r="O70" s="51"/>
      <c r="P70" s="43"/>
      <c r="Q70" s="43"/>
      <c r="R70" s="43"/>
      <c r="S70" s="43"/>
      <c r="T70" s="43"/>
      <c r="U70" s="43"/>
      <c r="V70" s="43"/>
      <c r="W70" s="43"/>
      <c r="X70" s="48"/>
      <c r="Y70" s="48"/>
      <c r="Z70" s="48"/>
      <c r="AA70" s="48"/>
      <c r="AB70" s="48"/>
      <c r="AC70" s="48"/>
      <c r="AD70" s="48"/>
      <c r="AE70" s="48"/>
      <c r="AF70" s="47"/>
      <c r="AG70" s="25"/>
      <c r="AH70" s="25"/>
      <c r="AI70" s="25"/>
      <c r="AJ70" s="25"/>
      <c r="AK70" s="25"/>
      <c r="AL70" s="34"/>
      <c r="AM70" s="35"/>
      <c r="AN70" s="32"/>
      <c r="AO70" s="36"/>
      <c r="AP70" s="36"/>
      <c r="AQ70" s="37"/>
      <c r="AR70" s="37"/>
    </row>
    <row r="71" spans="2:47" ht="21.95" customHeight="1" x14ac:dyDescent="0.3">
      <c r="B71" s="49"/>
      <c r="C71" s="49"/>
      <c r="D71" s="49"/>
      <c r="E71" s="53"/>
      <c r="F71" s="48"/>
      <c r="G71" s="48"/>
      <c r="H71" s="48"/>
      <c r="I71" s="48"/>
      <c r="J71" s="50"/>
      <c r="K71" s="50"/>
      <c r="L71" s="52"/>
      <c r="M71" s="47"/>
      <c r="N71" s="48"/>
      <c r="O71" s="51"/>
      <c r="P71" s="43"/>
      <c r="Q71" s="43"/>
      <c r="R71" s="43"/>
      <c r="S71" s="43"/>
      <c r="T71" s="43"/>
      <c r="U71" s="43"/>
      <c r="V71" s="43"/>
      <c r="W71" s="43"/>
      <c r="X71" s="48"/>
      <c r="Y71" s="48"/>
      <c r="Z71" s="48"/>
      <c r="AA71" s="48"/>
      <c r="AB71" s="48"/>
      <c r="AC71" s="48"/>
      <c r="AD71" s="48"/>
      <c r="AE71" s="48"/>
      <c r="AF71" s="47"/>
      <c r="AG71" s="25"/>
      <c r="AH71" s="25"/>
      <c r="AI71" s="25"/>
      <c r="AJ71" s="25"/>
      <c r="AK71" s="25"/>
      <c r="AL71" s="34"/>
      <c r="AM71" s="35"/>
      <c r="AN71" s="32"/>
      <c r="AO71" s="36"/>
      <c r="AP71" s="36"/>
      <c r="AQ71" s="37"/>
      <c r="AR71" s="37"/>
    </row>
    <row r="72" spans="2:47" ht="21.95" customHeight="1" x14ac:dyDescent="0.3">
      <c r="B72" s="49"/>
      <c r="C72" s="49"/>
      <c r="D72" s="49"/>
      <c r="E72" s="53"/>
      <c r="F72" s="48"/>
      <c r="G72" s="48"/>
      <c r="H72" s="48"/>
      <c r="I72" s="48"/>
      <c r="J72" s="50"/>
      <c r="K72" s="50"/>
      <c r="L72" s="52"/>
      <c r="M72" s="47"/>
      <c r="N72" s="48"/>
      <c r="O72" s="51"/>
      <c r="P72" s="43"/>
      <c r="Q72" s="43"/>
      <c r="R72" s="43"/>
      <c r="S72" s="43"/>
      <c r="T72" s="43"/>
      <c r="U72" s="43"/>
      <c r="V72" s="43"/>
      <c r="W72" s="43"/>
      <c r="X72" s="48"/>
      <c r="Y72" s="48"/>
      <c r="Z72" s="48"/>
      <c r="AA72" s="48"/>
      <c r="AB72" s="48"/>
      <c r="AC72" s="48"/>
      <c r="AD72" s="48"/>
      <c r="AE72" s="48"/>
      <c r="AF72" s="47"/>
      <c r="AG72" s="25"/>
      <c r="AH72" s="25"/>
      <c r="AI72" s="25"/>
      <c r="AJ72" s="25"/>
      <c r="AK72" s="25"/>
      <c r="AL72" s="34"/>
      <c r="AM72" s="35"/>
      <c r="AN72" s="32"/>
      <c r="AO72" s="36"/>
      <c r="AP72" s="36"/>
      <c r="AQ72" s="37"/>
      <c r="AR72" s="37"/>
      <c r="AU72" s="2">
        <v>8</v>
      </c>
    </row>
    <row r="73" spans="2:47" ht="49.5" customHeight="1" x14ac:dyDescent="0.3">
      <c r="B73" s="49"/>
      <c r="C73" s="49"/>
      <c r="D73" s="49"/>
      <c r="E73" s="53"/>
      <c r="F73" s="48"/>
      <c r="G73" s="48"/>
      <c r="H73" s="48"/>
      <c r="I73" s="48"/>
      <c r="J73" s="50"/>
      <c r="K73" s="50"/>
      <c r="L73" s="52"/>
      <c r="M73" s="47"/>
      <c r="N73" s="48"/>
      <c r="O73" s="51"/>
      <c r="P73" s="43"/>
      <c r="Q73" s="43"/>
      <c r="R73" s="43"/>
      <c r="S73" s="43"/>
      <c r="T73" s="48"/>
      <c r="U73" s="48"/>
      <c r="V73" s="43"/>
      <c r="W73" s="43"/>
      <c r="X73" s="48"/>
      <c r="Y73" s="48"/>
      <c r="Z73" s="48"/>
      <c r="AA73" s="48"/>
      <c r="AB73" s="48"/>
      <c r="AC73" s="48"/>
      <c r="AD73" s="48"/>
      <c r="AE73" s="48"/>
      <c r="AF73" s="47"/>
      <c r="AG73" s="25"/>
      <c r="AH73" s="25"/>
      <c r="AI73" s="25"/>
      <c r="AJ73" s="25"/>
      <c r="AK73" s="25"/>
      <c r="AL73" s="34"/>
      <c r="AM73" s="35"/>
      <c r="AN73" s="32"/>
      <c r="AO73" s="36"/>
      <c r="AP73" s="36"/>
      <c r="AQ73" s="37"/>
      <c r="AR73" s="37"/>
      <c r="AU73" s="2">
        <v>1</v>
      </c>
    </row>
    <row r="74" spans="2:47" ht="21.95" customHeight="1" x14ac:dyDescent="0.3">
      <c r="B74" s="49"/>
      <c r="C74" s="49"/>
      <c r="D74" s="49"/>
      <c r="E74" s="53"/>
      <c r="F74" s="48"/>
      <c r="G74" s="48"/>
      <c r="H74" s="48"/>
      <c r="I74" s="48"/>
      <c r="J74" s="50"/>
      <c r="K74" s="50"/>
      <c r="L74" s="52"/>
      <c r="M74" s="47"/>
      <c r="N74" s="48"/>
      <c r="O74" s="51"/>
      <c r="P74" s="43"/>
      <c r="Q74" s="43"/>
      <c r="R74" s="43"/>
      <c r="S74" s="43"/>
      <c r="T74" s="48"/>
      <c r="U74" s="48"/>
      <c r="V74" s="43"/>
      <c r="W74" s="43"/>
      <c r="X74" s="48"/>
      <c r="Y74" s="48"/>
      <c r="Z74" s="48"/>
      <c r="AA74" s="48"/>
      <c r="AB74" s="48"/>
      <c r="AC74" s="48"/>
      <c r="AD74" s="48"/>
      <c r="AE74" s="48"/>
      <c r="AF74" s="47"/>
      <c r="AG74" s="25"/>
      <c r="AH74" s="33"/>
      <c r="AI74" s="25"/>
      <c r="AJ74" s="25"/>
      <c r="AK74" s="25"/>
      <c r="AL74" s="34"/>
      <c r="AM74" s="35"/>
      <c r="AN74" s="32"/>
      <c r="AO74" s="36"/>
      <c r="AP74" s="36"/>
      <c r="AQ74" s="37"/>
      <c r="AR74" s="37"/>
      <c r="AU74" s="2">
        <v>2</v>
      </c>
    </row>
    <row r="75" spans="2:47" ht="21.95" customHeight="1" x14ac:dyDescent="0.3">
      <c r="B75" s="49"/>
      <c r="C75" s="49"/>
      <c r="D75" s="49"/>
      <c r="E75" s="53"/>
      <c r="F75" s="48"/>
      <c r="G75" s="48"/>
      <c r="H75" s="48"/>
      <c r="I75" s="48"/>
      <c r="J75" s="50"/>
      <c r="K75" s="50"/>
      <c r="L75" s="52"/>
      <c r="M75" s="47"/>
      <c r="N75" s="48"/>
      <c r="O75" s="51"/>
      <c r="P75" s="43"/>
      <c r="Q75" s="43"/>
      <c r="R75" s="43"/>
      <c r="S75" s="43"/>
      <c r="T75" s="48"/>
      <c r="U75" s="48"/>
      <c r="V75" s="43"/>
      <c r="W75" s="43"/>
      <c r="X75" s="48"/>
      <c r="Y75" s="48"/>
      <c r="Z75" s="48"/>
      <c r="AA75" s="48"/>
      <c r="AB75" s="48"/>
      <c r="AC75" s="48"/>
      <c r="AD75" s="48"/>
      <c r="AE75" s="48"/>
      <c r="AF75" s="47"/>
      <c r="AG75" s="25"/>
      <c r="AH75" s="33"/>
      <c r="AI75" s="25"/>
      <c r="AJ75" s="25"/>
      <c r="AK75" s="25"/>
      <c r="AL75" s="34"/>
      <c r="AM75" s="35"/>
      <c r="AN75" s="32"/>
      <c r="AO75" s="36"/>
      <c r="AP75" s="36"/>
      <c r="AQ75" s="37"/>
      <c r="AR75" s="37"/>
      <c r="AU75" s="2">
        <v>2</v>
      </c>
    </row>
    <row r="76" spans="2:47" ht="21.95" customHeight="1" x14ac:dyDescent="0.3">
      <c r="B76" s="49"/>
      <c r="C76" s="49"/>
      <c r="D76" s="49"/>
      <c r="E76" s="53"/>
      <c r="F76" s="48"/>
      <c r="G76" s="48"/>
      <c r="H76" s="48"/>
      <c r="I76" s="48"/>
      <c r="J76" s="50"/>
      <c r="K76" s="50"/>
      <c r="L76" s="52"/>
      <c r="M76" s="47"/>
      <c r="N76" s="48"/>
      <c r="O76" s="51"/>
      <c r="P76" s="43"/>
      <c r="Q76" s="43"/>
      <c r="R76" s="43"/>
      <c r="S76" s="43"/>
      <c r="T76" s="48"/>
      <c r="U76" s="48"/>
      <c r="V76" s="43"/>
      <c r="W76" s="43"/>
      <c r="X76" s="48"/>
      <c r="Y76" s="48"/>
      <c r="Z76" s="48"/>
      <c r="AA76" s="48"/>
      <c r="AB76" s="48"/>
      <c r="AC76" s="48"/>
      <c r="AD76" s="48"/>
      <c r="AE76" s="48"/>
      <c r="AF76" s="47"/>
      <c r="AG76" s="25"/>
      <c r="AH76" s="33"/>
      <c r="AI76" s="25"/>
      <c r="AJ76" s="25"/>
      <c r="AK76" s="25"/>
      <c r="AL76" s="34"/>
      <c r="AM76" s="35"/>
      <c r="AN76" s="32"/>
      <c r="AO76" s="36"/>
      <c r="AP76" s="36"/>
      <c r="AQ76" s="37"/>
      <c r="AR76" s="37"/>
      <c r="AU76" s="2">
        <v>2</v>
      </c>
    </row>
    <row r="77" spans="2:47" ht="21.95" customHeight="1" x14ac:dyDescent="0.3">
      <c r="B77" s="49"/>
      <c r="C77" s="49"/>
      <c r="D77" s="49"/>
      <c r="E77" s="53"/>
      <c r="F77" s="48"/>
      <c r="G77" s="48"/>
      <c r="H77" s="48"/>
      <c r="I77" s="48"/>
      <c r="J77" s="50"/>
      <c r="K77" s="50"/>
      <c r="L77" s="52"/>
      <c r="M77" s="47"/>
      <c r="N77" s="48"/>
      <c r="O77" s="51"/>
      <c r="P77" s="43"/>
      <c r="Q77" s="43"/>
      <c r="R77" s="43"/>
      <c r="S77" s="43"/>
      <c r="T77" s="48"/>
      <c r="U77" s="48"/>
      <c r="V77" s="43"/>
      <c r="W77" s="43"/>
      <c r="X77" s="48"/>
      <c r="Y77" s="48"/>
      <c r="Z77" s="48"/>
      <c r="AA77" s="48"/>
      <c r="AB77" s="48"/>
      <c r="AC77" s="48"/>
      <c r="AD77" s="48"/>
      <c r="AE77" s="48"/>
      <c r="AF77" s="47"/>
      <c r="AG77" s="25"/>
      <c r="AH77" s="33"/>
      <c r="AI77" s="25"/>
      <c r="AJ77" s="25"/>
      <c r="AK77" s="25"/>
      <c r="AL77" s="34"/>
      <c r="AM77" s="35"/>
      <c r="AN77" s="32"/>
      <c r="AO77" s="36"/>
      <c r="AP77" s="36"/>
      <c r="AQ77" s="37"/>
      <c r="AR77" s="37"/>
      <c r="AU77" s="2">
        <v>2</v>
      </c>
    </row>
    <row r="78" spans="2:47" ht="21.95" customHeight="1" x14ac:dyDescent="0.3">
      <c r="B78" s="49"/>
      <c r="C78" s="49"/>
      <c r="D78" s="49"/>
      <c r="E78" s="53"/>
      <c r="F78" s="48"/>
      <c r="G78" s="48"/>
      <c r="H78" s="48"/>
      <c r="I78" s="48"/>
      <c r="J78" s="50"/>
      <c r="K78" s="50"/>
      <c r="L78" s="52"/>
      <c r="M78" s="47"/>
      <c r="N78" s="48"/>
      <c r="O78" s="51"/>
      <c r="P78" s="43"/>
      <c r="Q78" s="43"/>
      <c r="R78" s="43"/>
      <c r="S78" s="43"/>
      <c r="T78" s="48"/>
      <c r="U78" s="48"/>
      <c r="V78" s="43"/>
      <c r="W78" s="43"/>
      <c r="X78" s="48"/>
      <c r="Y78" s="48"/>
      <c r="Z78" s="48"/>
      <c r="AA78" s="48"/>
      <c r="AB78" s="48"/>
      <c r="AC78" s="48"/>
      <c r="AD78" s="48"/>
      <c r="AE78" s="48"/>
      <c r="AF78" s="47"/>
      <c r="AG78" s="25"/>
      <c r="AH78" s="33"/>
      <c r="AI78" s="25"/>
      <c r="AJ78" s="25"/>
      <c r="AK78" s="25"/>
      <c r="AL78" s="34"/>
      <c r="AM78" s="35"/>
      <c r="AN78" s="32"/>
      <c r="AO78" s="36"/>
      <c r="AP78" s="36"/>
      <c r="AQ78" s="37"/>
      <c r="AR78" s="37"/>
      <c r="AU78" s="2">
        <v>2</v>
      </c>
    </row>
    <row r="79" spans="2:47" ht="34.5" customHeight="1" x14ac:dyDescent="0.3">
      <c r="B79" s="49"/>
      <c r="C79" s="49"/>
      <c r="D79" s="49"/>
      <c r="E79" s="53"/>
      <c r="F79" s="48"/>
      <c r="G79" s="48"/>
      <c r="H79" s="48"/>
      <c r="I79" s="48"/>
      <c r="J79" s="50"/>
      <c r="K79" s="50"/>
      <c r="L79" s="52"/>
      <c r="M79" s="47"/>
      <c r="N79" s="48"/>
      <c r="O79" s="51"/>
      <c r="P79" s="43"/>
      <c r="Q79" s="43"/>
      <c r="R79" s="43"/>
      <c r="S79" s="43"/>
      <c r="T79" s="43"/>
      <c r="U79" s="43"/>
      <c r="V79" s="43"/>
      <c r="W79" s="43"/>
      <c r="X79" s="48"/>
      <c r="Y79" s="48"/>
      <c r="Z79" s="48"/>
      <c r="AA79" s="48"/>
      <c r="AB79" s="48"/>
      <c r="AC79" s="48"/>
      <c r="AD79" s="48"/>
      <c r="AE79" s="48"/>
      <c r="AF79" s="47"/>
      <c r="AG79" s="25"/>
      <c r="AH79" s="25"/>
      <c r="AI79" s="25"/>
      <c r="AJ79" s="25"/>
      <c r="AK79" s="25"/>
      <c r="AL79" s="34"/>
      <c r="AM79" s="35"/>
      <c r="AN79" s="32"/>
      <c r="AO79" s="36"/>
      <c r="AP79" s="36"/>
      <c r="AQ79" s="37"/>
      <c r="AR79" s="37"/>
      <c r="AU79" s="2">
        <v>2</v>
      </c>
    </row>
    <row r="80" spans="2:47" ht="21.95" customHeight="1" x14ac:dyDescent="0.3">
      <c r="B80" s="49"/>
      <c r="C80" s="49"/>
      <c r="D80" s="49"/>
      <c r="E80" s="53"/>
      <c r="F80" s="48"/>
      <c r="G80" s="48"/>
      <c r="H80" s="48"/>
      <c r="I80" s="48"/>
      <c r="J80" s="50"/>
      <c r="K80" s="50"/>
      <c r="L80" s="52"/>
      <c r="M80" s="47"/>
      <c r="N80" s="48"/>
      <c r="O80" s="51"/>
      <c r="P80" s="43"/>
      <c r="Q80" s="43"/>
      <c r="R80" s="43"/>
      <c r="S80" s="43"/>
      <c r="T80" s="43"/>
      <c r="U80" s="43"/>
      <c r="V80" s="43"/>
      <c r="W80" s="43"/>
      <c r="X80" s="48"/>
      <c r="Y80" s="48"/>
      <c r="Z80" s="48"/>
      <c r="AA80" s="48"/>
      <c r="AB80" s="48"/>
      <c r="AC80" s="48"/>
      <c r="AD80" s="48"/>
      <c r="AE80" s="48"/>
      <c r="AF80" s="47"/>
      <c r="AG80" s="25"/>
      <c r="AH80" s="25"/>
      <c r="AI80" s="25"/>
      <c r="AJ80" s="25"/>
      <c r="AK80" s="25"/>
      <c r="AL80" s="34"/>
      <c r="AM80" s="35"/>
      <c r="AN80" s="32"/>
      <c r="AO80" s="36"/>
      <c r="AP80" s="36"/>
      <c r="AQ80" s="37"/>
      <c r="AR80" s="37"/>
      <c r="AU80" s="2">
        <v>10</v>
      </c>
    </row>
    <row r="81" spans="1:47" ht="21.95" customHeight="1" x14ac:dyDescent="0.3">
      <c r="B81" s="49"/>
      <c r="C81" s="49"/>
      <c r="D81" s="49"/>
      <c r="E81" s="53"/>
      <c r="F81" s="48"/>
      <c r="G81" s="48"/>
      <c r="H81" s="48"/>
      <c r="I81" s="48"/>
      <c r="J81" s="50"/>
      <c r="K81" s="50"/>
      <c r="L81" s="52"/>
      <c r="M81" s="47"/>
      <c r="N81" s="48"/>
      <c r="O81" s="51"/>
      <c r="P81" s="43"/>
      <c r="Q81" s="43"/>
      <c r="R81" s="43"/>
      <c r="S81" s="43"/>
      <c r="T81" s="43"/>
      <c r="U81" s="43"/>
      <c r="V81" s="43"/>
      <c r="W81" s="43"/>
      <c r="X81" s="48"/>
      <c r="Y81" s="48"/>
      <c r="Z81" s="48"/>
      <c r="AA81" s="48"/>
      <c r="AB81" s="48"/>
      <c r="AC81" s="48"/>
      <c r="AD81" s="48"/>
      <c r="AE81" s="48"/>
      <c r="AF81" s="47"/>
      <c r="AG81" s="25"/>
      <c r="AH81" s="25"/>
      <c r="AI81" s="25"/>
      <c r="AJ81" s="25"/>
      <c r="AK81" s="25"/>
      <c r="AL81" s="34"/>
      <c r="AM81" s="35"/>
      <c r="AN81" s="32"/>
      <c r="AO81" s="36"/>
      <c r="AP81" s="36"/>
      <c r="AQ81" s="37"/>
      <c r="AR81" s="37"/>
      <c r="AU81" s="2">
        <v>9</v>
      </c>
    </row>
    <row r="82" spans="1:47" ht="21.95" customHeight="1" x14ac:dyDescent="0.3">
      <c r="B82" s="49"/>
      <c r="C82" s="49"/>
      <c r="D82" s="49"/>
      <c r="E82" s="53"/>
      <c r="F82" s="48"/>
      <c r="G82" s="48"/>
      <c r="H82" s="48"/>
      <c r="I82" s="48"/>
      <c r="J82" s="50"/>
      <c r="K82" s="50"/>
      <c r="L82" s="52"/>
      <c r="M82" s="47"/>
      <c r="N82" s="48"/>
      <c r="O82" s="51"/>
      <c r="P82" s="43"/>
      <c r="Q82" s="43"/>
      <c r="R82" s="43"/>
      <c r="S82" s="43"/>
      <c r="T82" s="43"/>
      <c r="U82" s="43"/>
      <c r="V82" s="43"/>
      <c r="W82" s="43"/>
      <c r="X82" s="48"/>
      <c r="Y82" s="48"/>
      <c r="Z82" s="48"/>
      <c r="AA82" s="48"/>
      <c r="AB82" s="48"/>
      <c r="AC82" s="48"/>
      <c r="AD82" s="48"/>
      <c r="AE82" s="48"/>
      <c r="AF82" s="47"/>
      <c r="AG82" s="25"/>
      <c r="AH82" s="25"/>
      <c r="AI82" s="25"/>
      <c r="AJ82" s="25"/>
      <c r="AK82" s="25"/>
      <c r="AL82" s="34"/>
      <c r="AM82" s="35"/>
      <c r="AN82" s="32"/>
      <c r="AO82" s="36"/>
      <c r="AP82" s="36"/>
      <c r="AQ82" s="37"/>
      <c r="AR82" s="37"/>
      <c r="AU82" s="2">
        <v>9</v>
      </c>
    </row>
    <row r="83" spans="1:47" ht="21.95" customHeight="1" x14ac:dyDescent="0.3">
      <c r="B83" s="49"/>
      <c r="C83" s="49"/>
      <c r="D83" s="49"/>
      <c r="E83" s="53"/>
      <c r="F83" s="48"/>
      <c r="G83" s="48"/>
      <c r="H83" s="48"/>
      <c r="I83" s="48"/>
      <c r="J83" s="50"/>
      <c r="K83" s="50"/>
      <c r="L83" s="52"/>
      <c r="M83" s="47"/>
      <c r="N83" s="48"/>
      <c r="O83" s="51"/>
      <c r="P83" s="43"/>
      <c r="Q83" s="43"/>
      <c r="R83" s="43"/>
      <c r="S83" s="43"/>
      <c r="T83" s="43"/>
      <c r="U83" s="43"/>
      <c r="V83" s="43"/>
      <c r="W83" s="43"/>
      <c r="X83" s="48"/>
      <c r="Y83" s="48"/>
      <c r="Z83" s="48"/>
      <c r="AA83" s="48"/>
      <c r="AB83" s="48"/>
      <c r="AC83" s="48"/>
      <c r="AD83" s="48"/>
      <c r="AE83" s="48"/>
      <c r="AF83" s="47"/>
      <c r="AG83" s="25"/>
      <c r="AH83" s="25"/>
      <c r="AI83" s="25"/>
      <c r="AJ83" s="25"/>
      <c r="AK83" s="25"/>
      <c r="AL83" s="34"/>
      <c r="AM83" s="35"/>
      <c r="AN83" s="32"/>
      <c r="AO83" s="36"/>
      <c r="AP83" s="36"/>
      <c r="AQ83" s="37"/>
      <c r="AR83" s="37"/>
      <c r="AU83" s="2">
        <v>9</v>
      </c>
    </row>
    <row r="84" spans="1:47" ht="21.95" customHeight="1" x14ac:dyDescent="0.3">
      <c r="B84" s="49"/>
      <c r="C84" s="49"/>
      <c r="D84" s="49"/>
      <c r="E84" s="53"/>
      <c r="F84" s="48"/>
      <c r="G84" s="48"/>
      <c r="H84" s="48"/>
      <c r="I84" s="48"/>
      <c r="J84" s="50"/>
      <c r="K84" s="50"/>
      <c r="L84" s="52"/>
      <c r="M84" s="47"/>
      <c r="N84" s="48"/>
      <c r="O84" s="51"/>
      <c r="P84" s="43"/>
      <c r="Q84" s="43"/>
      <c r="R84" s="43"/>
      <c r="S84" s="43"/>
      <c r="T84" s="43"/>
      <c r="U84" s="43"/>
      <c r="V84" s="43"/>
      <c r="W84" s="43"/>
      <c r="X84" s="48"/>
      <c r="Y84" s="48"/>
      <c r="Z84" s="48"/>
      <c r="AA84" s="48"/>
      <c r="AB84" s="48"/>
      <c r="AC84" s="48"/>
      <c r="AD84" s="48"/>
      <c r="AE84" s="48"/>
      <c r="AF84" s="47"/>
      <c r="AG84" s="25"/>
      <c r="AH84" s="25"/>
      <c r="AI84" s="25"/>
      <c r="AJ84" s="25"/>
      <c r="AK84" s="25"/>
      <c r="AL84" s="34"/>
      <c r="AM84" s="35"/>
      <c r="AN84" s="32"/>
      <c r="AO84" s="36"/>
      <c r="AP84" s="36"/>
      <c r="AQ84" s="37"/>
      <c r="AR84" s="37"/>
      <c r="AU84" s="2">
        <v>9</v>
      </c>
    </row>
    <row r="85" spans="1:47" ht="21.95" customHeight="1" x14ac:dyDescent="0.3">
      <c r="B85" s="49"/>
      <c r="C85" s="49"/>
      <c r="D85" s="49"/>
      <c r="E85" s="53"/>
      <c r="F85" s="48"/>
      <c r="G85" s="48"/>
      <c r="H85" s="48"/>
      <c r="I85" s="48"/>
      <c r="J85" s="50"/>
      <c r="K85" s="50"/>
      <c r="L85" s="52"/>
      <c r="M85" s="47"/>
      <c r="N85" s="48"/>
      <c r="O85" s="51"/>
      <c r="P85" s="43"/>
      <c r="Q85" s="43"/>
      <c r="R85" s="43"/>
      <c r="S85" s="43"/>
      <c r="T85" s="43"/>
      <c r="U85" s="43"/>
      <c r="V85" s="43"/>
      <c r="W85" s="43"/>
      <c r="X85" s="48"/>
      <c r="Y85" s="48"/>
      <c r="Z85" s="48"/>
      <c r="AA85" s="48"/>
      <c r="AB85" s="48"/>
      <c r="AC85" s="48"/>
      <c r="AD85" s="48"/>
      <c r="AE85" s="48"/>
      <c r="AF85" s="47"/>
      <c r="AG85" s="25"/>
      <c r="AH85" s="25"/>
      <c r="AI85" s="25"/>
      <c r="AJ85" s="25"/>
      <c r="AK85" s="25"/>
      <c r="AL85" s="34"/>
      <c r="AM85" s="35"/>
      <c r="AN85" s="32"/>
      <c r="AO85" s="36"/>
      <c r="AP85" s="36"/>
      <c r="AQ85" s="37"/>
      <c r="AR85" s="37"/>
      <c r="AU85" s="2">
        <v>9</v>
      </c>
    </row>
    <row r="86" spans="1:47" ht="21.95" customHeight="1" x14ac:dyDescent="0.3">
      <c r="B86" s="49"/>
      <c r="C86" s="49"/>
      <c r="D86" s="49"/>
      <c r="E86" s="53"/>
      <c r="F86" s="48"/>
      <c r="G86" s="48"/>
      <c r="H86" s="48"/>
      <c r="I86" s="48"/>
      <c r="J86" s="50"/>
      <c r="K86" s="50"/>
      <c r="L86" s="52"/>
      <c r="M86" s="47"/>
      <c r="N86" s="48"/>
      <c r="O86" s="51"/>
      <c r="P86" s="43"/>
      <c r="Q86" s="43"/>
      <c r="R86" s="43"/>
      <c r="S86" s="43"/>
      <c r="T86" s="43"/>
      <c r="U86" s="43"/>
      <c r="V86" s="43"/>
      <c r="W86" s="43"/>
      <c r="X86" s="48"/>
      <c r="Y86" s="48"/>
      <c r="Z86" s="48"/>
      <c r="AA86" s="48"/>
      <c r="AB86" s="48"/>
      <c r="AC86" s="48"/>
      <c r="AD86" s="48"/>
      <c r="AE86" s="48"/>
      <c r="AF86" s="47"/>
      <c r="AG86" s="25"/>
      <c r="AH86" s="25"/>
      <c r="AI86" s="25"/>
      <c r="AJ86" s="25"/>
      <c r="AK86" s="25"/>
      <c r="AL86" s="34"/>
      <c r="AM86" s="35"/>
      <c r="AN86" s="32"/>
      <c r="AO86" s="36"/>
      <c r="AP86" s="36"/>
      <c r="AQ86" s="37"/>
      <c r="AR86" s="37"/>
      <c r="AU86" s="2">
        <v>9</v>
      </c>
    </row>
    <row r="87" spans="1:47" ht="21.95" customHeight="1" x14ac:dyDescent="0.3">
      <c r="B87" s="49"/>
      <c r="C87" s="49"/>
      <c r="D87" s="49"/>
      <c r="E87" s="53"/>
      <c r="F87" s="48"/>
      <c r="G87" s="48"/>
      <c r="H87" s="48"/>
      <c r="I87" s="48"/>
      <c r="J87" s="50"/>
      <c r="K87" s="50"/>
      <c r="L87" s="52"/>
      <c r="M87" s="47"/>
      <c r="N87" s="48"/>
      <c r="O87" s="51"/>
      <c r="P87" s="43"/>
      <c r="Q87" s="43"/>
      <c r="R87" s="43"/>
      <c r="S87" s="43"/>
      <c r="T87" s="43"/>
      <c r="U87" s="43"/>
      <c r="V87" s="43"/>
      <c r="W87" s="43"/>
      <c r="X87" s="48"/>
      <c r="Y87" s="48"/>
      <c r="Z87" s="48"/>
      <c r="AA87" s="48"/>
      <c r="AB87" s="48"/>
      <c r="AC87" s="48"/>
      <c r="AD87" s="48"/>
      <c r="AE87" s="48"/>
      <c r="AF87" s="47"/>
      <c r="AG87" s="25"/>
      <c r="AH87" s="25"/>
      <c r="AI87" s="25"/>
      <c r="AJ87" s="25"/>
      <c r="AK87" s="25"/>
      <c r="AL87" s="34"/>
      <c r="AM87" s="35"/>
      <c r="AN87" s="32"/>
      <c r="AO87" s="36"/>
      <c r="AP87" s="36"/>
      <c r="AQ87" s="37"/>
      <c r="AR87" s="37"/>
      <c r="AU87" s="2">
        <v>9</v>
      </c>
    </row>
    <row r="88" spans="1:47" ht="21.95" customHeight="1" x14ac:dyDescent="0.3">
      <c r="B88" s="49"/>
      <c r="C88" s="49"/>
      <c r="D88" s="49"/>
      <c r="E88" s="53"/>
      <c r="F88" s="48"/>
      <c r="G88" s="48"/>
      <c r="H88" s="48"/>
      <c r="I88" s="48"/>
      <c r="J88" s="50"/>
      <c r="K88" s="50"/>
      <c r="L88" s="52"/>
      <c r="M88" s="47"/>
      <c r="N88" s="48"/>
      <c r="O88" s="51"/>
      <c r="P88" s="43"/>
      <c r="Q88" s="43"/>
      <c r="R88" s="43"/>
      <c r="S88" s="43"/>
      <c r="T88" s="43"/>
      <c r="U88" s="43"/>
      <c r="V88" s="43"/>
      <c r="W88" s="43"/>
      <c r="X88" s="48"/>
      <c r="Y88" s="48"/>
      <c r="Z88" s="48"/>
      <c r="AA88" s="48"/>
      <c r="AB88" s="48"/>
      <c r="AC88" s="48"/>
      <c r="AD88" s="48"/>
      <c r="AE88" s="48"/>
      <c r="AF88" s="47"/>
      <c r="AG88" s="25"/>
      <c r="AH88" s="25"/>
      <c r="AI88" s="25"/>
      <c r="AJ88" s="25"/>
      <c r="AK88" s="25"/>
      <c r="AL88" s="34"/>
      <c r="AM88" s="35"/>
      <c r="AN88" s="32"/>
      <c r="AO88" s="36"/>
      <c r="AP88" s="36"/>
      <c r="AQ88" s="37"/>
      <c r="AR88" s="37"/>
      <c r="AU88" s="2">
        <v>9</v>
      </c>
    </row>
    <row r="89" spans="1:47" ht="21.95" customHeight="1" x14ac:dyDescent="0.3">
      <c r="B89" s="49"/>
      <c r="C89" s="49"/>
      <c r="D89" s="49"/>
      <c r="E89" s="53"/>
      <c r="F89" s="48"/>
      <c r="G89" s="48"/>
      <c r="H89" s="48"/>
      <c r="I89" s="48"/>
      <c r="J89" s="50"/>
      <c r="K89" s="50"/>
      <c r="L89" s="52"/>
      <c r="M89" s="47"/>
      <c r="N89" s="48"/>
      <c r="O89" s="51"/>
      <c r="P89" s="43"/>
      <c r="Q89" s="43"/>
      <c r="R89" s="43"/>
      <c r="S89" s="43"/>
      <c r="T89" s="43"/>
      <c r="U89" s="43"/>
      <c r="V89" s="43"/>
      <c r="W89" s="43"/>
      <c r="X89" s="48"/>
      <c r="Y89" s="48"/>
      <c r="Z89" s="48"/>
      <c r="AA89" s="48"/>
      <c r="AB89" s="48"/>
      <c r="AC89" s="48"/>
      <c r="AD89" s="48"/>
      <c r="AE89" s="48"/>
      <c r="AF89" s="47"/>
      <c r="AG89" s="25"/>
      <c r="AH89" s="25"/>
      <c r="AI89" s="25"/>
      <c r="AJ89" s="25"/>
      <c r="AK89" s="25"/>
      <c r="AL89" s="34"/>
      <c r="AM89" s="35"/>
      <c r="AN89" s="32"/>
      <c r="AO89" s="36"/>
      <c r="AP89" s="36"/>
      <c r="AQ89" s="37"/>
      <c r="AR89" s="37"/>
      <c r="AU89" s="2">
        <v>9</v>
      </c>
    </row>
    <row r="90" spans="1:47" ht="21.95" customHeight="1" x14ac:dyDescent="0.3">
      <c r="B90" s="49"/>
      <c r="C90" s="49"/>
      <c r="D90" s="49"/>
      <c r="E90" s="53"/>
      <c r="F90" s="48"/>
      <c r="G90" s="48"/>
      <c r="H90" s="48"/>
      <c r="I90" s="48"/>
      <c r="J90" s="50"/>
      <c r="K90" s="50"/>
      <c r="L90" s="52"/>
      <c r="M90" s="47"/>
      <c r="N90" s="48"/>
      <c r="O90" s="51"/>
      <c r="P90" s="43"/>
      <c r="Q90" s="43"/>
      <c r="R90" s="43"/>
      <c r="S90" s="43"/>
      <c r="T90" s="43"/>
      <c r="U90" s="43"/>
      <c r="V90" s="43"/>
      <c r="W90" s="43"/>
      <c r="X90" s="48"/>
      <c r="Y90" s="48"/>
      <c r="Z90" s="48"/>
      <c r="AA90" s="48"/>
      <c r="AB90" s="48"/>
      <c r="AC90" s="48"/>
      <c r="AD90" s="48"/>
      <c r="AE90" s="48"/>
      <c r="AF90" s="47"/>
      <c r="AG90" s="25"/>
      <c r="AH90" s="25"/>
      <c r="AI90" s="25"/>
      <c r="AJ90" s="25"/>
      <c r="AK90" s="25"/>
      <c r="AL90" s="34"/>
      <c r="AM90" s="35"/>
      <c r="AN90" s="32"/>
      <c r="AO90" s="36"/>
      <c r="AP90" s="36"/>
      <c r="AQ90" s="37"/>
      <c r="AR90" s="37"/>
      <c r="AU90" s="2">
        <v>5</v>
      </c>
    </row>
    <row r="91" spans="1:47" ht="21.95" customHeight="1" x14ac:dyDescent="0.3">
      <c r="B91" s="49"/>
      <c r="C91" s="49"/>
      <c r="D91" s="49"/>
      <c r="E91" s="53"/>
      <c r="F91" s="48"/>
      <c r="G91" s="48"/>
      <c r="H91" s="48"/>
      <c r="I91" s="48"/>
      <c r="J91" s="50"/>
      <c r="K91" s="50"/>
      <c r="L91" s="52"/>
      <c r="M91" s="47"/>
      <c r="N91" s="48"/>
      <c r="O91" s="51"/>
      <c r="P91" s="43"/>
      <c r="Q91" s="43"/>
      <c r="R91" s="43"/>
      <c r="S91" s="43"/>
      <c r="T91" s="43"/>
      <c r="U91" s="43"/>
      <c r="V91" s="43"/>
      <c r="W91" s="43"/>
      <c r="X91" s="48"/>
      <c r="Y91" s="48"/>
      <c r="Z91" s="48"/>
      <c r="AA91" s="48"/>
      <c r="AB91" s="48"/>
      <c r="AC91" s="48"/>
      <c r="AD91" s="48"/>
      <c r="AE91" s="48"/>
      <c r="AF91" s="47"/>
      <c r="AG91" s="25"/>
      <c r="AH91" s="25"/>
      <c r="AI91" s="25"/>
      <c r="AJ91" s="25"/>
      <c r="AK91" s="25"/>
      <c r="AL91" s="34"/>
      <c r="AM91" s="35"/>
      <c r="AN91" s="32"/>
      <c r="AO91" s="36"/>
      <c r="AP91" s="36"/>
      <c r="AQ91" s="37"/>
      <c r="AR91" s="37"/>
      <c r="AU91" s="2">
        <v>5</v>
      </c>
    </row>
    <row r="92" spans="1:47" ht="21.95" customHeight="1" x14ac:dyDescent="0.3">
      <c r="B92" s="49"/>
      <c r="C92" s="49"/>
      <c r="D92" s="49"/>
      <c r="E92" s="53"/>
      <c r="F92" s="48"/>
      <c r="G92" s="48"/>
      <c r="H92" s="48"/>
      <c r="I92" s="48"/>
      <c r="J92" s="50"/>
      <c r="K92" s="50"/>
      <c r="L92" s="52"/>
      <c r="M92" s="47"/>
      <c r="N92" s="48"/>
      <c r="O92" s="51"/>
      <c r="P92" s="43"/>
      <c r="Q92" s="43"/>
      <c r="R92" s="43"/>
      <c r="S92" s="43"/>
      <c r="T92" s="43"/>
      <c r="U92" s="43"/>
      <c r="V92" s="43"/>
      <c r="W92" s="43"/>
      <c r="X92" s="48"/>
      <c r="Y92" s="48"/>
      <c r="Z92" s="48"/>
      <c r="AA92" s="48"/>
      <c r="AB92" s="48"/>
      <c r="AC92" s="48"/>
      <c r="AD92" s="48"/>
      <c r="AE92" s="48"/>
      <c r="AF92" s="47"/>
      <c r="AG92" s="25"/>
      <c r="AH92" s="25"/>
      <c r="AI92" s="25"/>
      <c r="AJ92" s="25"/>
      <c r="AK92" s="25"/>
      <c r="AL92" s="34"/>
      <c r="AM92" s="35"/>
      <c r="AN92" s="32"/>
      <c r="AO92" s="36"/>
      <c r="AP92" s="36"/>
      <c r="AQ92" s="37"/>
      <c r="AR92" s="37"/>
      <c r="AU92" s="2">
        <v>5</v>
      </c>
    </row>
    <row r="93" spans="1:47" ht="21.95" customHeight="1" x14ac:dyDescent="0.3">
      <c r="B93" s="49"/>
      <c r="C93" s="49"/>
      <c r="D93" s="49"/>
      <c r="E93" s="53"/>
      <c r="F93" s="48"/>
      <c r="G93" s="48"/>
      <c r="H93" s="48"/>
      <c r="I93" s="48"/>
      <c r="J93" s="50"/>
      <c r="K93" s="50"/>
      <c r="L93" s="52"/>
      <c r="M93" s="47"/>
      <c r="N93" s="48"/>
      <c r="O93" s="51"/>
      <c r="P93" s="43"/>
      <c r="Q93" s="43"/>
      <c r="R93" s="43"/>
      <c r="S93" s="43"/>
      <c r="T93" s="43"/>
      <c r="U93" s="43"/>
      <c r="V93" s="43"/>
      <c r="W93" s="43"/>
      <c r="X93" s="48"/>
      <c r="Y93" s="48"/>
      <c r="Z93" s="48"/>
      <c r="AA93" s="48"/>
      <c r="AB93" s="48"/>
      <c r="AC93" s="48"/>
      <c r="AD93" s="48"/>
      <c r="AE93" s="48"/>
      <c r="AF93" s="47"/>
      <c r="AG93" s="25"/>
      <c r="AH93" s="25"/>
      <c r="AI93" s="25"/>
      <c r="AJ93" s="25"/>
      <c r="AK93" s="25"/>
      <c r="AL93" s="34"/>
      <c r="AM93" s="35"/>
      <c r="AN93" s="32"/>
      <c r="AO93" s="36"/>
      <c r="AP93" s="36"/>
      <c r="AQ93" s="37"/>
      <c r="AR93" s="37"/>
      <c r="AU93" s="2">
        <v>1</v>
      </c>
    </row>
    <row r="94" spans="1:47" ht="21.95" customHeight="1" x14ac:dyDescent="0.3">
      <c r="B94" s="49"/>
      <c r="C94" s="49"/>
      <c r="D94" s="49"/>
      <c r="E94" s="53"/>
      <c r="F94" s="48"/>
      <c r="G94" s="48"/>
      <c r="H94" s="48"/>
      <c r="I94" s="48"/>
      <c r="J94" s="50"/>
      <c r="K94" s="50"/>
      <c r="L94" s="52"/>
      <c r="M94" s="47"/>
      <c r="N94" s="48"/>
      <c r="O94" s="51"/>
      <c r="P94" s="43"/>
      <c r="Q94" s="43"/>
      <c r="R94" s="43"/>
      <c r="S94" s="43"/>
      <c r="T94" s="43"/>
      <c r="U94" s="43"/>
      <c r="V94" s="43"/>
      <c r="W94" s="43"/>
      <c r="X94" s="48"/>
      <c r="Y94" s="48"/>
      <c r="Z94" s="48"/>
      <c r="AA94" s="48"/>
      <c r="AB94" s="48"/>
      <c r="AC94" s="48"/>
      <c r="AD94" s="48"/>
      <c r="AE94" s="48"/>
      <c r="AF94" s="47"/>
      <c r="AG94" s="25"/>
      <c r="AH94" s="25"/>
      <c r="AI94" s="25"/>
      <c r="AJ94" s="25"/>
      <c r="AK94" s="25"/>
      <c r="AL94" s="34"/>
      <c r="AM94" s="35"/>
      <c r="AN94" s="32"/>
      <c r="AO94" s="36"/>
      <c r="AP94" s="36"/>
      <c r="AQ94" s="37"/>
      <c r="AR94" s="37"/>
      <c r="AU94" s="2">
        <v>3</v>
      </c>
    </row>
    <row r="95" spans="1:47" ht="21.95" customHeight="1" x14ac:dyDescent="0.3">
      <c r="A95" s="26" t="s">
        <v>119</v>
      </c>
      <c r="B95" s="49"/>
      <c r="C95" s="49"/>
      <c r="D95" s="49"/>
      <c r="E95" s="53"/>
      <c r="F95" s="48"/>
      <c r="G95" s="48"/>
      <c r="H95" s="48"/>
      <c r="I95" s="48"/>
      <c r="J95" s="50"/>
      <c r="K95" s="50"/>
      <c r="L95" s="52"/>
      <c r="M95" s="47"/>
      <c r="N95" s="48"/>
      <c r="O95" s="51"/>
      <c r="P95" s="43"/>
      <c r="Q95" s="43"/>
      <c r="R95" s="43"/>
      <c r="S95" s="43"/>
      <c r="T95" s="43"/>
      <c r="U95" s="43"/>
      <c r="V95" s="43"/>
      <c r="W95" s="43"/>
      <c r="X95" s="48"/>
      <c r="Y95" s="48"/>
      <c r="Z95" s="48"/>
      <c r="AA95" s="48"/>
      <c r="AB95" s="48"/>
      <c r="AC95" s="48"/>
      <c r="AD95" s="48"/>
      <c r="AE95" s="48"/>
      <c r="AF95" s="47"/>
      <c r="AG95" s="25"/>
      <c r="AH95" s="25"/>
      <c r="AI95" s="25"/>
      <c r="AJ95" s="25"/>
      <c r="AK95" s="25"/>
      <c r="AL95" s="34"/>
      <c r="AM95" s="35"/>
      <c r="AN95" s="32"/>
      <c r="AO95" s="36"/>
      <c r="AP95" s="36"/>
      <c r="AQ95" s="37"/>
      <c r="AR95" s="37"/>
      <c r="AU95" s="38">
        <f>SUM(AU72:AU94)/23</f>
        <v>5.6956521739130439</v>
      </c>
    </row>
    <row r="96" spans="1:47" ht="21.95" customHeight="1" x14ac:dyDescent="0.3">
      <c r="B96" s="49"/>
      <c r="C96" s="49"/>
      <c r="D96" s="49"/>
      <c r="E96" s="53"/>
      <c r="F96" s="48"/>
      <c r="G96" s="48"/>
      <c r="H96" s="48"/>
      <c r="I96" s="48"/>
      <c r="J96" s="50"/>
      <c r="K96" s="50"/>
      <c r="L96" s="52"/>
      <c r="M96" s="47"/>
      <c r="N96" s="48"/>
      <c r="O96" s="51"/>
      <c r="P96" s="43"/>
      <c r="Q96" s="43"/>
      <c r="R96" s="43"/>
      <c r="S96" s="43"/>
      <c r="T96" s="43"/>
      <c r="U96" s="43"/>
      <c r="V96" s="43"/>
      <c r="W96" s="43"/>
      <c r="X96" s="48"/>
      <c r="Y96" s="48"/>
      <c r="Z96" s="48"/>
      <c r="AA96" s="48"/>
      <c r="AB96" s="48"/>
      <c r="AC96" s="48"/>
      <c r="AD96" s="48"/>
      <c r="AE96" s="48"/>
      <c r="AF96" s="47"/>
      <c r="AG96" s="25"/>
      <c r="AH96" s="25"/>
      <c r="AI96" s="25"/>
      <c r="AJ96" s="25"/>
      <c r="AK96" s="25"/>
      <c r="AL96" s="34"/>
      <c r="AM96" s="35"/>
      <c r="AN96" s="32"/>
      <c r="AO96" s="36"/>
      <c r="AP96" s="36"/>
      <c r="AQ96" s="37"/>
      <c r="AR96" s="37"/>
    </row>
    <row r="97" spans="1:47" ht="21.95" customHeight="1" x14ac:dyDescent="0.3">
      <c r="B97" s="49"/>
      <c r="C97" s="49"/>
      <c r="D97" s="49"/>
      <c r="E97" s="53"/>
      <c r="F97" s="48"/>
      <c r="G97" s="48"/>
      <c r="H97" s="48"/>
      <c r="I97" s="48"/>
      <c r="J97" s="50"/>
      <c r="K97" s="50"/>
      <c r="L97" s="52"/>
      <c r="M97" s="47"/>
      <c r="N97" s="48"/>
      <c r="O97" s="51"/>
      <c r="P97" s="43"/>
      <c r="Q97" s="43"/>
      <c r="R97" s="43"/>
      <c r="S97" s="43"/>
      <c r="T97" s="43"/>
      <c r="U97" s="43"/>
      <c r="V97" s="43"/>
      <c r="W97" s="43"/>
      <c r="X97" s="48"/>
      <c r="Y97" s="48"/>
      <c r="Z97" s="48"/>
      <c r="AA97" s="48"/>
      <c r="AB97" s="48"/>
      <c r="AC97" s="48"/>
      <c r="AD97" s="48"/>
      <c r="AE97" s="48"/>
      <c r="AF97" s="47"/>
      <c r="AG97" s="25"/>
      <c r="AH97" s="25"/>
      <c r="AI97" s="25"/>
      <c r="AJ97" s="25"/>
      <c r="AK97" s="25"/>
      <c r="AL97" s="34"/>
      <c r="AM97" s="35"/>
      <c r="AN97" s="32"/>
      <c r="AO97" s="36"/>
      <c r="AP97" s="36"/>
      <c r="AQ97" s="37"/>
      <c r="AR97" s="37"/>
    </row>
    <row r="98" spans="1:47" ht="21.95" customHeight="1" x14ac:dyDescent="0.3">
      <c r="B98" s="49"/>
      <c r="C98" s="49"/>
      <c r="D98" s="49"/>
      <c r="E98" s="53"/>
      <c r="F98" s="48"/>
      <c r="G98" s="48"/>
      <c r="H98" s="48"/>
      <c r="I98" s="48"/>
      <c r="J98" s="50"/>
      <c r="K98" s="50"/>
      <c r="L98" s="52"/>
      <c r="M98" s="47"/>
      <c r="N98" s="48"/>
      <c r="O98" s="51"/>
      <c r="P98" s="43"/>
      <c r="Q98" s="43"/>
      <c r="R98" s="43"/>
      <c r="S98" s="48"/>
      <c r="T98" s="43"/>
      <c r="U98" s="48"/>
      <c r="V98" s="43"/>
      <c r="W98" s="43"/>
      <c r="X98" s="48"/>
      <c r="Y98" s="48"/>
      <c r="Z98" s="48"/>
      <c r="AA98" s="48"/>
      <c r="AB98" s="48"/>
      <c r="AC98" s="48"/>
      <c r="AD98" s="48"/>
      <c r="AE98" s="48"/>
      <c r="AF98" s="48"/>
      <c r="AH98" s="25"/>
      <c r="AI98" s="25"/>
      <c r="AJ98" s="25"/>
      <c r="AK98" s="25"/>
      <c r="AL98" s="34"/>
      <c r="AM98" s="35"/>
      <c r="AN98" s="32"/>
      <c r="AO98" s="36"/>
      <c r="AP98" s="36"/>
      <c r="AQ98" s="37"/>
      <c r="AR98" s="37"/>
    </row>
    <row r="99" spans="1:47" ht="21.95" customHeight="1" x14ac:dyDescent="0.3">
      <c r="B99" s="49"/>
      <c r="C99" s="49"/>
      <c r="D99" s="49"/>
      <c r="E99" s="53"/>
      <c r="F99" s="48"/>
      <c r="G99" s="48"/>
      <c r="H99" s="48"/>
      <c r="I99" s="48"/>
      <c r="J99" s="50"/>
      <c r="K99" s="50"/>
      <c r="L99" s="52"/>
      <c r="M99" s="47"/>
      <c r="N99" s="48"/>
      <c r="O99" s="51"/>
      <c r="P99" s="43"/>
      <c r="Q99" s="43"/>
      <c r="R99" s="43"/>
      <c r="S99" s="48"/>
      <c r="T99" s="43"/>
      <c r="U99" s="48"/>
      <c r="V99" s="43"/>
      <c r="W99" s="43"/>
      <c r="X99" s="48"/>
      <c r="Y99" s="48"/>
      <c r="Z99" s="48"/>
      <c r="AA99" s="48"/>
      <c r="AB99" s="48"/>
      <c r="AC99" s="48"/>
      <c r="AD99" s="48"/>
      <c r="AE99" s="48"/>
      <c r="AF99" s="48"/>
      <c r="AG99" s="25"/>
      <c r="AH99" s="25"/>
      <c r="AI99" s="25"/>
      <c r="AJ99" s="25"/>
      <c r="AK99" s="25"/>
      <c r="AL99" s="34"/>
      <c r="AM99" s="35"/>
      <c r="AN99" s="32"/>
      <c r="AO99" s="36"/>
      <c r="AP99" s="36"/>
      <c r="AQ99" s="37"/>
      <c r="AR99" s="37"/>
    </row>
    <row r="100" spans="1:47" ht="21.95" customHeight="1" x14ac:dyDescent="0.3">
      <c r="B100" s="49"/>
      <c r="C100" s="49"/>
      <c r="D100" s="49"/>
      <c r="E100" s="53"/>
      <c r="F100" s="48"/>
      <c r="G100" s="48"/>
      <c r="H100" s="48"/>
      <c r="I100" s="48"/>
      <c r="J100" s="50"/>
      <c r="K100" s="50"/>
      <c r="L100" s="52"/>
      <c r="M100" s="47"/>
      <c r="N100" s="48"/>
      <c r="O100" s="51"/>
      <c r="P100" s="43"/>
      <c r="Q100" s="43"/>
      <c r="R100" s="43"/>
      <c r="S100" s="48"/>
      <c r="T100" s="43"/>
      <c r="U100" s="48"/>
      <c r="V100" s="43"/>
      <c r="W100" s="43"/>
      <c r="X100" s="48"/>
      <c r="Y100" s="48"/>
      <c r="Z100" s="48"/>
      <c r="AA100" s="48"/>
      <c r="AB100" s="48"/>
      <c r="AC100" s="48"/>
      <c r="AD100" s="48"/>
      <c r="AE100" s="48"/>
      <c r="AF100" s="48"/>
      <c r="AG100" s="25"/>
      <c r="AH100" s="25"/>
      <c r="AI100" s="25"/>
      <c r="AJ100" s="25"/>
      <c r="AK100" s="25"/>
      <c r="AL100" s="34"/>
      <c r="AM100" s="35"/>
      <c r="AN100" s="32"/>
      <c r="AO100" s="36"/>
      <c r="AP100" s="36"/>
      <c r="AQ100" s="37"/>
      <c r="AR100" s="37"/>
    </row>
    <row r="101" spans="1:47" ht="21.95" customHeight="1" x14ac:dyDescent="0.3">
      <c r="B101" s="49"/>
      <c r="C101" s="49"/>
      <c r="D101" s="49"/>
      <c r="E101" s="53"/>
      <c r="F101" s="48"/>
      <c r="G101" s="48"/>
      <c r="H101" s="48"/>
      <c r="I101" s="48"/>
      <c r="J101" s="50"/>
      <c r="K101" s="50"/>
      <c r="L101" s="52"/>
      <c r="M101" s="47"/>
      <c r="N101" s="48"/>
      <c r="O101" s="51"/>
      <c r="P101" s="43"/>
      <c r="Q101" s="43"/>
      <c r="R101" s="43"/>
      <c r="S101" s="48"/>
      <c r="T101" s="43"/>
      <c r="U101" s="48"/>
      <c r="V101" s="43"/>
      <c r="W101" s="43"/>
      <c r="X101" s="48"/>
      <c r="Y101" s="48"/>
      <c r="Z101" s="48"/>
      <c r="AA101" s="48"/>
      <c r="AB101" s="48"/>
      <c r="AC101" s="48"/>
      <c r="AD101" s="48"/>
      <c r="AE101" s="48"/>
      <c r="AF101" s="48"/>
      <c r="AG101" s="25"/>
      <c r="AH101" s="25"/>
      <c r="AI101" s="25"/>
      <c r="AJ101" s="25"/>
      <c r="AK101" s="25"/>
      <c r="AL101" s="34"/>
      <c r="AM101" s="35"/>
      <c r="AN101" s="32"/>
      <c r="AO101" s="36"/>
      <c r="AP101" s="36"/>
      <c r="AQ101" s="37"/>
      <c r="AR101" s="37"/>
    </row>
    <row r="102" spans="1:47" ht="21.95" customHeight="1" x14ac:dyDescent="0.3">
      <c r="B102" s="49"/>
      <c r="C102" s="49"/>
      <c r="D102" s="49"/>
      <c r="E102" s="53"/>
      <c r="F102" s="48"/>
      <c r="G102" s="48"/>
      <c r="H102" s="48"/>
      <c r="I102" s="48"/>
      <c r="J102" s="50"/>
      <c r="K102" s="50"/>
      <c r="L102" s="52"/>
      <c r="M102" s="47"/>
      <c r="N102" s="48"/>
      <c r="O102" s="51"/>
      <c r="P102" s="43"/>
      <c r="Q102" s="43"/>
      <c r="R102" s="43"/>
      <c r="S102" s="48"/>
      <c r="T102" s="43"/>
      <c r="U102" s="48"/>
      <c r="V102" s="43"/>
      <c r="W102" s="43"/>
      <c r="X102" s="48"/>
      <c r="Y102" s="48"/>
      <c r="Z102" s="48"/>
      <c r="AA102" s="48"/>
      <c r="AB102" s="48"/>
      <c r="AC102" s="48"/>
      <c r="AD102" s="48"/>
      <c r="AE102" s="48"/>
      <c r="AF102" s="48"/>
      <c r="AG102" s="25"/>
      <c r="AH102" s="25"/>
      <c r="AI102" s="25"/>
      <c r="AJ102" s="25"/>
      <c r="AK102" s="25"/>
      <c r="AL102" s="34"/>
      <c r="AM102" s="35"/>
      <c r="AN102" s="32"/>
      <c r="AO102" s="36"/>
      <c r="AP102" s="36"/>
      <c r="AQ102" s="37"/>
      <c r="AR102" s="37"/>
    </row>
    <row r="103" spans="1:47" ht="21.95" customHeight="1" x14ac:dyDescent="0.3">
      <c r="B103" s="49"/>
      <c r="C103" s="49"/>
      <c r="D103" s="49"/>
      <c r="E103" s="53"/>
      <c r="F103" s="48"/>
      <c r="G103" s="48"/>
      <c r="H103" s="48"/>
      <c r="I103" s="48"/>
      <c r="J103" s="50"/>
      <c r="K103" s="50"/>
      <c r="L103" s="52"/>
      <c r="M103" s="47"/>
      <c r="N103" s="48"/>
      <c r="O103" s="51"/>
      <c r="P103" s="43"/>
      <c r="Q103" s="43"/>
      <c r="R103" s="43"/>
      <c r="S103" s="43"/>
      <c r="T103" s="43"/>
      <c r="U103" s="43"/>
      <c r="V103" s="43"/>
      <c r="W103" s="43"/>
      <c r="X103" s="48"/>
      <c r="Y103" s="48"/>
      <c r="Z103" s="48"/>
      <c r="AA103" s="48"/>
      <c r="AB103" s="48"/>
      <c r="AC103" s="48"/>
      <c r="AD103" s="48"/>
      <c r="AE103" s="48"/>
      <c r="AF103" s="47"/>
      <c r="AG103" s="25"/>
      <c r="AH103" s="25"/>
      <c r="AI103" s="25"/>
      <c r="AJ103" s="25"/>
      <c r="AK103" s="25"/>
      <c r="AL103" s="34"/>
      <c r="AM103" s="35"/>
      <c r="AN103" s="32"/>
      <c r="AO103" s="36"/>
      <c r="AP103" s="36"/>
      <c r="AQ103" s="37"/>
      <c r="AR103" s="37"/>
    </row>
    <row r="104" spans="1:47" ht="21.95" customHeight="1" x14ac:dyDescent="0.3">
      <c r="B104" s="49"/>
      <c r="C104" s="49"/>
      <c r="D104" s="49"/>
      <c r="E104" s="53"/>
      <c r="F104" s="48"/>
      <c r="G104" s="48"/>
      <c r="H104" s="48"/>
      <c r="I104" s="48"/>
      <c r="J104" s="50"/>
      <c r="K104" s="50"/>
      <c r="L104" s="52"/>
      <c r="M104" s="47"/>
      <c r="N104" s="48"/>
      <c r="O104" s="51"/>
      <c r="P104" s="43"/>
      <c r="Q104" s="43"/>
      <c r="R104" s="43"/>
      <c r="S104" s="43"/>
      <c r="T104" s="43"/>
      <c r="U104" s="43"/>
      <c r="V104" s="43"/>
      <c r="W104" s="43"/>
      <c r="X104" s="48"/>
      <c r="Y104" s="48"/>
      <c r="Z104" s="48"/>
      <c r="AA104" s="48"/>
      <c r="AB104" s="48"/>
      <c r="AC104" s="48"/>
      <c r="AD104" s="48"/>
      <c r="AE104" s="48"/>
      <c r="AF104" s="47"/>
      <c r="AG104" s="25"/>
      <c r="AH104" s="25"/>
      <c r="AI104" s="25"/>
      <c r="AJ104" s="25"/>
      <c r="AK104" s="25"/>
      <c r="AL104" s="34"/>
      <c r="AM104" s="35"/>
      <c r="AN104" s="32"/>
      <c r="AO104" s="36"/>
      <c r="AP104" s="36"/>
      <c r="AQ104" s="37"/>
      <c r="AR104" s="37"/>
    </row>
    <row r="105" spans="1:47" s="22" customFormat="1" ht="21.95" customHeight="1" x14ac:dyDescent="0.3">
      <c r="A105" s="26"/>
      <c r="B105" s="49"/>
      <c r="C105" s="49"/>
      <c r="D105" s="49"/>
      <c r="E105" s="53"/>
      <c r="F105" s="48"/>
      <c r="G105" s="48"/>
      <c r="H105" s="48"/>
      <c r="I105" s="48"/>
      <c r="J105" s="50"/>
      <c r="K105" s="50"/>
      <c r="L105" s="52"/>
      <c r="M105" s="47"/>
      <c r="N105" s="48"/>
      <c r="O105" s="51"/>
      <c r="P105" s="43"/>
      <c r="Q105" s="43"/>
      <c r="R105" s="43"/>
      <c r="S105" s="43"/>
      <c r="T105" s="43"/>
      <c r="U105" s="43"/>
      <c r="V105" s="43"/>
      <c r="W105" s="43"/>
      <c r="X105" s="48"/>
      <c r="Y105" s="48"/>
      <c r="Z105" s="48"/>
      <c r="AA105" s="48"/>
      <c r="AB105" s="48"/>
      <c r="AC105" s="48"/>
      <c r="AD105" s="48"/>
      <c r="AE105" s="48"/>
      <c r="AF105" s="47"/>
      <c r="AG105" s="25"/>
      <c r="AH105" s="25"/>
      <c r="AI105" s="25"/>
      <c r="AJ105" s="25"/>
      <c r="AK105" s="25"/>
      <c r="AL105" s="34"/>
      <c r="AM105" s="35"/>
      <c r="AN105" s="32"/>
      <c r="AO105" s="36"/>
      <c r="AP105" s="36"/>
      <c r="AQ105" s="37"/>
      <c r="AR105" s="37"/>
      <c r="AT105" s="29"/>
      <c r="AU105" s="2"/>
    </row>
    <row r="106" spans="1:47" s="22" customFormat="1" ht="21.95" customHeight="1" x14ac:dyDescent="0.3">
      <c r="A106" s="26"/>
      <c r="B106" s="49"/>
      <c r="C106" s="49"/>
      <c r="D106" s="49"/>
      <c r="E106" s="53"/>
      <c r="F106" s="48"/>
      <c r="G106" s="48"/>
      <c r="H106" s="48"/>
      <c r="I106" s="48"/>
      <c r="J106" s="50"/>
      <c r="K106" s="50"/>
      <c r="L106" s="52"/>
      <c r="M106" s="47"/>
      <c r="N106" s="48"/>
      <c r="O106" s="51"/>
      <c r="P106" s="43"/>
      <c r="Q106" s="43"/>
      <c r="R106" s="43"/>
      <c r="S106" s="43"/>
      <c r="T106" s="43"/>
      <c r="U106" s="43"/>
      <c r="V106" s="43"/>
      <c r="W106" s="43"/>
      <c r="X106" s="48"/>
      <c r="Y106" s="48"/>
      <c r="Z106" s="48"/>
      <c r="AA106" s="48"/>
      <c r="AB106" s="48"/>
      <c r="AC106" s="48"/>
      <c r="AD106" s="48"/>
      <c r="AE106" s="48"/>
      <c r="AF106" s="47"/>
      <c r="AG106" s="25"/>
      <c r="AH106" s="25"/>
      <c r="AI106" s="25"/>
      <c r="AJ106" s="25"/>
      <c r="AK106" s="25"/>
      <c r="AL106" s="34"/>
      <c r="AM106" s="35"/>
      <c r="AN106" s="32"/>
      <c r="AO106" s="36"/>
      <c r="AP106" s="36"/>
      <c r="AQ106" s="37"/>
      <c r="AR106" s="37"/>
      <c r="AT106" s="29"/>
      <c r="AU106" s="2"/>
    </row>
    <row r="107" spans="1:47" s="22" customFormat="1" ht="21.95" customHeight="1" x14ac:dyDescent="0.3">
      <c r="A107" s="26"/>
      <c r="B107" s="49"/>
      <c r="C107" s="49"/>
      <c r="D107" s="49"/>
      <c r="E107" s="53"/>
      <c r="F107" s="48"/>
      <c r="G107" s="48"/>
      <c r="H107" s="48"/>
      <c r="I107" s="48"/>
      <c r="J107" s="50"/>
      <c r="K107" s="50"/>
      <c r="L107" s="52"/>
      <c r="M107" s="47"/>
      <c r="N107" s="48"/>
      <c r="O107" s="51"/>
      <c r="P107" s="43"/>
      <c r="Q107" s="43"/>
      <c r="R107" s="43"/>
      <c r="S107" s="43"/>
      <c r="T107" s="43"/>
      <c r="U107" s="43"/>
      <c r="V107" s="43"/>
      <c r="W107" s="43"/>
      <c r="X107" s="48"/>
      <c r="Y107" s="48"/>
      <c r="Z107" s="48"/>
      <c r="AA107" s="48"/>
      <c r="AB107" s="48"/>
      <c r="AC107" s="48"/>
      <c r="AD107" s="48"/>
      <c r="AE107" s="48"/>
      <c r="AF107" s="47"/>
      <c r="AG107" s="25"/>
      <c r="AH107" s="25"/>
      <c r="AI107" s="25"/>
      <c r="AJ107" s="25"/>
      <c r="AK107" s="25"/>
      <c r="AL107" s="34"/>
      <c r="AM107" s="35"/>
      <c r="AN107" s="32"/>
      <c r="AO107" s="36"/>
      <c r="AP107" s="36"/>
      <c r="AQ107" s="37"/>
      <c r="AR107" s="37"/>
      <c r="AT107" s="29"/>
      <c r="AU107" s="2"/>
    </row>
    <row r="108" spans="1:47" s="22" customFormat="1" ht="21.95" customHeight="1" x14ac:dyDescent="0.3">
      <c r="A108" s="26"/>
      <c r="B108" s="49"/>
      <c r="C108" s="49"/>
      <c r="D108" s="49"/>
      <c r="E108" s="53"/>
      <c r="F108" s="48"/>
      <c r="G108" s="48"/>
      <c r="H108" s="48"/>
      <c r="I108" s="48"/>
      <c r="J108" s="50"/>
      <c r="K108" s="50"/>
      <c r="L108" s="52"/>
      <c r="M108" s="47"/>
      <c r="N108" s="48"/>
      <c r="O108" s="51"/>
      <c r="P108" s="43"/>
      <c r="Q108" s="43"/>
      <c r="R108" s="43"/>
      <c r="S108" s="43"/>
      <c r="T108" s="43"/>
      <c r="U108" s="43"/>
      <c r="V108" s="43"/>
      <c r="W108" s="43"/>
      <c r="X108" s="48"/>
      <c r="Y108" s="48"/>
      <c r="Z108" s="48"/>
      <c r="AA108" s="48"/>
      <c r="AB108" s="48"/>
      <c r="AC108" s="48"/>
      <c r="AD108" s="48"/>
      <c r="AE108" s="48"/>
      <c r="AF108" s="47"/>
      <c r="AG108" s="25"/>
      <c r="AH108" s="25"/>
      <c r="AI108" s="25"/>
      <c r="AJ108" s="25"/>
      <c r="AK108" s="25"/>
      <c r="AL108" s="34"/>
      <c r="AM108" s="35"/>
      <c r="AN108" s="32"/>
      <c r="AO108" s="36"/>
      <c r="AP108" s="36"/>
      <c r="AQ108" s="37"/>
      <c r="AR108" s="37"/>
      <c r="AT108" s="29"/>
      <c r="AU108" s="2"/>
    </row>
    <row r="109" spans="1:47" s="22" customFormat="1" ht="37.5" customHeight="1" x14ac:dyDescent="0.3">
      <c r="A109" s="26"/>
      <c r="B109" s="49"/>
      <c r="C109" s="58"/>
      <c r="D109" s="49"/>
      <c r="E109" s="53"/>
      <c r="F109" s="48"/>
      <c r="G109" s="48"/>
      <c r="H109" s="48"/>
      <c r="I109" s="48"/>
      <c r="J109" s="50"/>
      <c r="K109" s="50"/>
      <c r="L109" s="59"/>
      <c r="M109" s="47"/>
      <c r="N109" s="48"/>
      <c r="O109" s="51"/>
      <c r="P109" s="43"/>
      <c r="Q109" s="43"/>
      <c r="R109" s="43"/>
      <c r="S109" s="43"/>
      <c r="T109" s="43"/>
      <c r="U109" s="43"/>
      <c r="V109" s="43"/>
      <c r="W109" s="43"/>
      <c r="X109" s="48"/>
      <c r="Y109" s="48"/>
      <c r="Z109" s="48"/>
      <c r="AA109" s="48"/>
      <c r="AB109" s="48"/>
      <c r="AC109" s="48"/>
      <c r="AD109" s="48"/>
      <c r="AE109" s="48"/>
      <c r="AF109" s="47"/>
      <c r="AG109" s="25"/>
      <c r="AH109" s="25"/>
      <c r="AI109" s="25"/>
      <c r="AJ109" s="25"/>
      <c r="AK109" s="25"/>
      <c r="AL109" s="34"/>
      <c r="AM109" s="35"/>
      <c r="AN109" s="32"/>
      <c r="AO109" s="36"/>
      <c r="AP109" s="36"/>
      <c r="AQ109" s="37"/>
      <c r="AR109" s="37"/>
      <c r="AT109" s="29"/>
      <c r="AU109" s="2"/>
    </row>
    <row r="110" spans="1:47" s="22" customFormat="1" ht="67.5" customHeight="1" x14ac:dyDescent="0.3">
      <c r="A110" s="26"/>
      <c r="B110" s="49"/>
      <c r="C110" s="49"/>
      <c r="D110" s="49"/>
      <c r="E110" s="53"/>
      <c r="F110" s="48"/>
      <c r="G110" s="48"/>
      <c r="H110" s="48"/>
      <c r="I110" s="48"/>
      <c r="J110" s="50"/>
      <c r="K110" s="50"/>
      <c r="L110" s="52"/>
      <c r="M110" s="47"/>
      <c r="N110" s="48"/>
      <c r="O110" s="51"/>
      <c r="P110" s="43"/>
      <c r="Q110" s="43"/>
      <c r="R110" s="43"/>
      <c r="S110" s="43"/>
      <c r="T110" s="43"/>
      <c r="U110" s="43"/>
      <c r="V110" s="43"/>
      <c r="W110" s="43"/>
      <c r="X110" s="48"/>
      <c r="Y110" s="48"/>
      <c r="Z110" s="48"/>
      <c r="AA110" s="48"/>
      <c r="AB110" s="48"/>
      <c r="AC110" s="48"/>
      <c r="AD110" s="48"/>
      <c r="AE110" s="48"/>
      <c r="AF110" s="47"/>
      <c r="AG110" s="25"/>
      <c r="AH110" s="25"/>
      <c r="AI110" s="25"/>
      <c r="AJ110" s="25"/>
      <c r="AK110" s="25"/>
      <c r="AL110" s="34"/>
      <c r="AM110" s="35"/>
      <c r="AN110" s="32"/>
      <c r="AO110" s="36"/>
      <c r="AP110" s="36"/>
      <c r="AQ110" s="37"/>
      <c r="AR110" s="37"/>
      <c r="AT110" s="29"/>
      <c r="AU110" s="2"/>
    </row>
    <row r="111" spans="1:47" s="22" customFormat="1" ht="34.5" customHeight="1" x14ac:dyDescent="0.3">
      <c r="A111" s="26"/>
      <c r="B111" s="49"/>
      <c r="C111" s="49"/>
      <c r="D111" s="49"/>
      <c r="E111" s="53"/>
      <c r="F111" s="48"/>
      <c r="G111" s="48"/>
      <c r="H111" s="48"/>
      <c r="I111" s="48"/>
      <c r="J111" s="50"/>
      <c r="K111" s="50"/>
      <c r="L111" s="52"/>
      <c r="M111" s="47"/>
      <c r="N111" s="48"/>
      <c r="O111" s="51"/>
      <c r="P111" s="43"/>
      <c r="Q111" s="43"/>
      <c r="R111" s="43"/>
      <c r="S111" s="43"/>
      <c r="T111" s="43"/>
      <c r="U111" s="43"/>
      <c r="V111" s="43"/>
      <c r="W111" s="43"/>
      <c r="X111" s="48"/>
      <c r="Y111" s="48"/>
      <c r="Z111" s="48"/>
      <c r="AA111" s="48"/>
      <c r="AB111" s="48"/>
      <c r="AC111" s="48"/>
      <c r="AD111" s="48"/>
      <c r="AE111" s="48"/>
      <c r="AF111" s="47"/>
      <c r="AG111" s="25"/>
      <c r="AH111" s="25"/>
      <c r="AI111" s="25"/>
      <c r="AJ111" s="25"/>
      <c r="AK111" s="25"/>
      <c r="AL111" s="34"/>
      <c r="AM111" s="35"/>
      <c r="AN111" s="32"/>
      <c r="AO111" s="36"/>
      <c r="AP111" s="36"/>
      <c r="AQ111" s="37"/>
      <c r="AR111" s="37"/>
      <c r="AT111" s="29"/>
      <c r="AU111" s="2"/>
    </row>
    <row r="112" spans="1:47" s="22" customFormat="1" ht="54.75" customHeight="1" x14ac:dyDescent="0.3">
      <c r="A112" s="26"/>
      <c r="B112" s="49"/>
      <c r="C112" s="49"/>
      <c r="D112" s="49"/>
      <c r="E112" s="53"/>
      <c r="F112" s="48"/>
      <c r="G112" s="48"/>
      <c r="H112" s="48"/>
      <c r="I112" s="48"/>
      <c r="J112" s="50"/>
      <c r="K112" s="50"/>
      <c r="L112" s="52"/>
      <c r="M112" s="47"/>
      <c r="N112" s="48"/>
      <c r="O112" s="51"/>
      <c r="P112" s="43"/>
      <c r="Q112" s="43"/>
      <c r="R112" s="43"/>
      <c r="S112" s="43"/>
      <c r="T112" s="43"/>
      <c r="U112" s="43"/>
      <c r="V112" s="43"/>
      <c r="W112" s="43"/>
      <c r="X112" s="48"/>
      <c r="Y112" s="48"/>
      <c r="Z112" s="48"/>
      <c r="AA112" s="48"/>
      <c r="AB112" s="48"/>
      <c r="AC112" s="48"/>
      <c r="AD112" s="48"/>
      <c r="AE112" s="48"/>
      <c r="AF112" s="47"/>
      <c r="AG112" s="25"/>
      <c r="AH112" s="25"/>
      <c r="AI112" s="25"/>
      <c r="AJ112" s="25"/>
      <c r="AK112" s="25"/>
      <c r="AL112" s="34"/>
      <c r="AM112" s="35"/>
      <c r="AN112" s="32"/>
      <c r="AO112" s="36"/>
      <c r="AP112" s="36"/>
      <c r="AQ112" s="37"/>
      <c r="AR112" s="37"/>
      <c r="AT112" s="29"/>
      <c r="AU112" s="2"/>
    </row>
    <row r="113" spans="1:47" s="22" customFormat="1" x14ac:dyDescent="0.3">
      <c r="A113" s="26"/>
      <c r="B113" s="49"/>
      <c r="C113" s="49"/>
      <c r="D113" s="49"/>
      <c r="E113" s="53"/>
      <c r="F113" s="48"/>
      <c r="G113" s="48"/>
      <c r="H113" s="48"/>
      <c r="I113" s="48"/>
      <c r="J113" s="50"/>
      <c r="K113" s="50"/>
      <c r="L113" s="52"/>
      <c r="M113" s="47"/>
      <c r="N113" s="48"/>
      <c r="O113" s="51"/>
      <c r="P113" s="43"/>
      <c r="Q113" s="43"/>
      <c r="R113" s="43"/>
      <c r="S113" s="43"/>
      <c r="T113" s="43"/>
      <c r="U113" s="43"/>
      <c r="V113" s="43"/>
      <c r="W113" s="43"/>
      <c r="X113" s="48"/>
      <c r="Y113" s="48"/>
      <c r="Z113" s="48"/>
      <c r="AA113" s="48"/>
      <c r="AB113" s="48"/>
      <c r="AC113" s="48"/>
      <c r="AD113" s="48"/>
      <c r="AE113" s="48"/>
      <c r="AF113" s="47"/>
      <c r="AG113" s="25"/>
      <c r="AH113" s="25"/>
      <c r="AI113" s="25"/>
      <c r="AJ113" s="25"/>
      <c r="AK113" s="25"/>
      <c r="AL113" s="34"/>
      <c r="AM113" s="35"/>
      <c r="AN113" s="32"/>
      <c r="AO113" s="36"/>
      <c r="AP113" s="36"/>
      <c r="AQ113" s="37"/>
      <c r="AR113" s="37"/>
      <c r="AT113" s="29"/>
      <c r="AU113" s="2"/>
    </row>
    <row r="114" spans="1:47" s="22" customFormat="1" x14ac:dyDescent="0.3">
      <c r="A114" s="26"/>
      <c r="B114" s="49"/>
      <c r="C114" s="49"/>
      <c r="D114" s="49"/>
      <c r="E114" s="53"/>
      <c r="F114" s="48"/>
      <c r="G114" s="48"/>
      <c r="H114" s="48"/>
      <c r="I114" s="48"/>
      <c r="J114" s="50"/>
      <c r="K114" s="60"/>
      <c r="L114" s="52"/>
      <c r="M114" s="47"/>
      <c r="N114" s="48"/>
      <c r="O114" s="51"/>
      <c r="P114" s="43"/>
      <c r="Q114" s="43"/>
      <c r="R114" s="43"/>
      <c r="S114" s="43"/>
      <c r="T114" s="43"/>
      <c r="U114" s="43"/>
      <c r="V114" s="43"/>
      <c r="W114" s="43"/>
      <c r="X114" s="48"/>
      <c r="Y114" s="48"/>
      <c r="Z114" s="48"/>
      <c r="AA114" s="48"/>
      <c r="AB114" s="48"/>
      <c r="AC114" s="48"/>
      <c r="AD114" s="48"/>
      <c r="AE114" s="48"/>
      <c r="AF114" s="47"/>
      <c r="AG114" s="25"/>
      <c r="AH114" s="25"/>
      <c r="AI114" s="25"/>
      <c r="AJ114" s="25"/>
      <c r="AK114" s="25"/>
      <c r="AL114" s="34"/>
      <c r="AM114" s="35"/>
      <c r="AN114" s="32"/>
      <c r="AO114" s="36"/>
      <c r="AP114" s="36"/>
      <c r="AQ114" s="37"/>
      <c r="AR114" s="37"/>
      <c r="AT114" s="29"/>
      <c r="AU114" s="2"/>
    </row>
    <row r="115" spans="1:47" s="22" customFormat="1" x14ac:dyDescent="0.3">
      <c r="A115" s="26"/>
      <c r="B115" s="49"/>
      <c r="C115" s="49"/>
      <c r="D115" s="49"/>
      <c r="E115" s="53"/>
      <c r="F115" s="48"/>
      <c r="G115" s="48"/>
      <c r="H115" s="48"/>
      <c r="I115" s="48"/>
      <c r="J115" s="50"/>
      <c r="K115" s="50"/>
      <c r="L115" s="52"/>
      <c r="M115" s="47"/>
      <c r="N115" s="48"/>
      <c r="O115" s="51"/>
      <c r="P115" s="43"/>
      <c r="Q115" s="43"/>
      <c r="R115" s="43"/>
      <c r="S115" s="43"/>
      <c r="T115" s="43"/>
      <c r="U115" s="43"/>
      <c r="V115" s="43"/>
      <c r="W115" s="43"/>
      <c r="X115" s="48"/>
      <c r="Y115" s="48"/>
      <c r="Z115" s="48"/>
      <c r="AA115" s="48"/>
      <c r="AB115" s="48"/>
      <c r="AC115" s="48"/>
      <c r="AD115" s="48"/>
      <c r="AE115" s="48"/>
      <c r="AF115" s="47"/>
      <c r="AG115" s="25"/>
      <c r="AH115" s="25"/>
      <c r="AI115" s="25"/>
      <c r="AJ115" s="25"/>
      <c r="AK115" s="25"/>
      <c r="AL115" s="34"/>
      <c r="AM115" s="35"/>
      <c r="AN115" s="32"/>
      <c r="AO115" s="36"/>
      <c r="AP115" s="36"/>
      <c r="AQ115" s="37"/>
      <c r="AR115" s="37"/>
      <c r="AT115" s="29"/>
      <c r="AU115" s="2"/>
    </row>
    <row r="116" spans="1:47" s="22" customFormat="1" x14ac:dyDescent="0.3">
      <c r="A116" s="26"/>
      <c r="B116" s="49"/>
      <c r="C116" s="49"/>
      <c r="D116" s="49"/>
      <c r="E116" s="53"/>
      <c r="F116" s="48"/>
      <c r="G116" s="48"/>
      <c r="H116" s="48"/>
      <c r="I116" s="48"/>
      <c r="J116" s="50"/>
      <c r="K116" s="50"/>
      <c r="L116" s="52"/>
      <c r="M116" s="47"/>
      <c r="N116" s="48"/>
      <c r="O116" s="51"/>
      <c r="P116" s="43"/>
      <c r="Q116" s="43"/>
      <c r="R116" s="43"/>
      <c r="S116" s="43"/>
      <c r="T116" s="43"/>
      <c r="U116" s="43"/>
      <c r="V116" s="43"/>
      <c r="W116" s="43"/>
      <c r="X116" s="48"/>
      <c r="Y116" s="48"/>
      <c r="Z116" s="48"/>
      <c r="AA116" s="48"/>
      <c r="AB116" s="48"/>
      <c r="AC116" s="48"/>
      <c r="AD116" s="48"/>
      <c r="AE116" s="48"/>
      <c r="AF116" s="48"/>
      <c r="AG116" s="25"/>
      <c r="AH116" s="25"/>
      <c r="AI116" s="25"/>
      <c r="AJ116" s="25"/>
      <c r="AK116" s="25"/>
      <c r="AL116" s="34"/>
      <c r="AM116" s="35"/>
      <c r="AN116" s="32"/>
      <c r="AO116" s="36"/>
      <c r="AP116" s="36"/>
      <c r="AQ116" s="37"/>
      <c r="AR116" s="37"/>
      <c r="AT116" s="29"/>
      <c r="AU116" s="2"/>
    </row>
    <row r="117" spans="1:47" s="22" customFormat="1" x14ac:dyDescent="0.3">
      <c r="A117" s="26"/>
      <c r="B117" s="49"/>
      <c r="C117" s="49"/>
      <c r="D117" s="49"/>
      <c r="E117" s="53"/>
      <c r="F117" s="48"/>
      <c r="G117" s="48"/>
      <c r="H117" s="48"/>
      <c r="I117" s="48"/>
      <c r="J117" s="50"/>
      <c r="K117" s="50"/>
      <c r="L117" s="52"/>
      <c r="M117" s="47"/>
      <c r="N117" s="48"/>
      <c r="O117" s="51"/>
      <c r="P117" s="43"/>
      <c r="Q117" s="43"/>
      <c r="R117" s="43"/>
      <c r="S117" s="43"/>
      <c r="T117" s="43"/>
      <c r="U117" s="43"/>
      <c r="V117" s="43"/>
      <c r="W117" s="43"/>
      <c r="X117" s="48"/>
      <c r="Y117" s="48"/>
      <c r="Z117" s="48"/>
      <c r="AA117" s="48"/>
      <c r="AB117" s="48"/>
      <c r="AC117" s="48"/>
      <c r="AD117" s="48"/>
      <c r="AE117" s="48"/>
      <c r="AF117" s="48"/>
      <c r="AG117" s="25"/>
      <c r="AH117" s="25"/>
      <c r="AI117" s="25"/>
      <c r="AJ117" s="25"/>
      <c r="AK117" s="25"/>
      <c r="AL117" s="34"/>
      <c r="AM117" s="35"/>
      <c r="AN117" s="32"/>
      <c r="AO117" s="36"/>
      <c r="AP117" s="36"/>
      <c r="AQ117" s="37"/>
      <c r="AR117" s="37"/>
      <c r="AT117" s="29"/>
      <c r="AU117" s="2"/>
    </row>
    <row r="118" spans="1:47" s="22" customFormat="1" x14ac:dyDescent="0.3">
      <c r="A118" s="26"/>
      <c r="B118" s="49"/>
      <c r="C118" s="49"/>
      <c r="D118" s="49"/>
      <c r="E118" s="53"/>
      <c r="F118" s="48"/>
      <c r="G118" s="48"/>
      <c r="H118" s="48"/>
      <c r="I118" s="48"/>
      <c r="J118" s="50"/>
      <c r="K118" s="50"/>
      <c r="L118" s="52"/>
      <c r="M118" s="47"/>
      <c r="N118" s="48"/>
      <c r="O118" s="51"/>
      <c r="P118" s="43"/>
      <c r="Q118" s="43"/>
      <c r="R118" s="43"/>
      <c r="S118" s="43"/>
      <c r="T118" s="43"/>
      <c r="U118" s="43"/>
      <c r="V118" s="43"/>
      <c r="W118" s="43"/>
      <c r="X118" s="48"/>
      <c r="Y118" s="48"/>
      <c r="Z118" s="48"/>
      <c r="AA118" s="48"/>
      <c r="AB118" s="48"/>
      <c r="AC118" s="48"/>
      <c r="AD118" s="48"/>
      <c r="AE118" s="48"/>
      <c r="AF118" s="48"/>
      <c r="AG118" s="25"/>
      <c r="AH118" s="25"/>
      <c r="AI118" s="25"/>
      <c r="AJ118" s="25"/>
      <c r="AK118" s="25"/>
      <c r="AL118" s="34"/>
      <c r="AM118" s="35"/>
      <c r="AN118" s="32"/>
      <c r="AO118" s="36"/>
      <c r="AP118" s="36"/>
      <c r="AQ118" s="37"/>
      <c r="AR118" s="37"/>
      <c r="AT118" s="29"/>
      <c r="AU118" s="2"/>
    </row>
    <row r="119" spans="1:47" s="22" customFormat="1" x14ac:dyDescent="0.3">
      <c r="A119" s="26"/>
      <c r="B119" s="49"/>
      <c r="C119" s="49"/>
      <c r="D119" s="49"/>
      <c r="E119" s="53"/>
      <c r="F119" s="48"/>
      <c r="G119" s="48"/>
      <c r="H119" s="48"/>
      <c r="I119" s="48"/>
      <c r="J119" s="50"/>
      <c r="K119" s="50"/>
      <c r="L119" s="52"/>
      <c r="M119" s="47"/>
      <c r="N119" s="48"/>
      <c r="O119" s="51"/>
      <c r="P119" s="43"/>
      <c r="Q119" s="43"/>
      <c r="R119" s="43"/>
      <c r="S119" s="43"/>
      <c r="T119" s="43"/>
      <c r="U119" s="43"/>
      <c r="V119" s="43"/>
      <c r="W119" s="43"/>
      <c r="X119" s="48"/>
      <c r="Y119" s="48"/>
      <c r="Z119" s="48"/>
      <c r="AA119" s="48"/>
      <c r="AB119" s="48"/>
      <c r="AC119" s="48"/>
      <c r="AD119" s="48"/>
      <c r="AE119" s="48"/>
      <c r="AF119" s="48"/>
      <c r="AG119" s="25"/>
      <c r="AH119" s="25"/>
      <c r="AI119" s="25"/>
      <c r="AJ119" s="25"/>
      <c r="AK119" s="25"/>
      <c r="AL119" s="34"/>
      <c r="AM119" s="35"/>
      <c r="AN119" s="32"/>
      <c r="AO119" s="36"/>
      <c r="AP119" s="36"/>
      <c r="AQ119" s="37"/>
      <c r="AR119" s="37"/>
      <c r="AT119" s="29"/>
      <c r="AU119" s="2"/>
    </row>
    <row r="120" spans="1:47" s="22" customFormat="1" x14ac:dyDescent="0.3">
      <c r="A120" s="26"/>
      <c r="B120" s="49"/>
      <c r="C120" s="49"/>
      <c r="D120" s="49"/>
      <c r="E120" s="53"/>
      <c r="F120" s="48"/>
      <c r="G120" s="48"/>
      <c r="H120" s="48"/>
      <c r="I120" s="48"/>
      <c r="J120" s="50"/>
      <c r="K120" s="50"/>
      <c r="L120" s="52"/>
      <c r="M120" s="47"/>
      <c r="N120" s="48"/>
      <c r="O120" s="51"/>
      <c r="P120" s="43"/>
      <c r="Q120" s="43"/>
      <c r="R120" s="43"/>
      <c r="S120" s="43"/>
      <c r="T120" s="43"/>
      <c r="U120" s="43"/>
      <c r="V120" s="43"/>
      <c r="W120" s="43"/>
      <c r="X120" s="48"/>
      <c r="Y120" s="48"/>
      <c r="Z120" s="48"/>
      <c r="AA120" s="48"/>
      <c r="AB120" s="48"/>
      <c r="AC120" s="48"/>
      <c r="AD120" s="48"/>
      <c r="AE120" s="48"/>
      <c r="AF120" s="48"/>
      <c r="AG120" s="25"/>
      <c r="AH120" s="25"/>
      <c r="AI120" s="25"/>
      <c r="AJ120" s="25"/>
      <c r="AK120" s="25"/>
      <c r="AL120" s="34"/>
      <c r="AM120" s="35"/>
      <c r="AN120" s="32"/>
      <c r="AO120" s="36"/>
      <c r="AP120" s="36"/>
      <c r="AQ120" s="37"/>
      <c r="AR120" s="37"/>
      <c r="AT120" s="29"/>
      <c r="AU120" s="2"/>
    </row>
    <row r="121" spans="1:47" s="22" customFormat="1" x14ac:dyDescent="0.3">
      <c r="A121" s="26"/>
      <c r="B121" s="49"/>
      <c r="C121" s="49"/>
      <c r="D121" s="49"/>
      <c r="E121" s="53"/>
      <c r="F121" s="48"/>
      <c r="G121" s="48"/>
      <c r="H121" s="48"/>
      <c r="I121" s="48"/>
      <c r="J121" s="50"/>
      <c r="K121" s="50"/>
      <c r="L121" s="52"/>
      <c r="M121" s="47"/>
      <c r="N121" s="48"/>
      <c r="O121" s="51"/>
      <c r="P121" s="43"/>
      <c r="Q121" s="43"/>
      <c r="R121" s="43"/>
      <c r="S121" s="43"/>
      <c r="T121" s="43"/>
      <c r="U121" s="43"/>
      <c r="V121" s="43"/>
      <c r="W121" s="43"/>
      <c r="X121" s="48"/>
      <c r="Y121" s="48"/>
      <c r="Z121" s="48"/>
      <c r="AA121" s="48"/>
      <c r="AB121" s="48"/>
      <c r="AC121" s="48"/>
      <c r="AD121" s="48"/>
      <c r="AE121" s="48"/>
      <c r="AF121" s="48"/>
      <c r="AG121" s="25"/>
      <c r="AH121" s="25"/>
      <c r="AI121" s="25"/>
      <c r="AJ121" s="25"/>
      <c r="AK121" s="25"/>
      <c r="AL121" s="34"/>
      <c r="AM121" s="35"/>
      <c r="AN121" s="32"/>
      <c r="AO121" s="36"/>
      <c r="AP121" s="36"/>
      <c r="AQ121" s="37"/>
      <c r="AR121" s="37"/>
      <c r="AT121" s="29"/>
      <c r="AU121" s="2"/>
    </row>
    <row r="122" spans="1:47" s="22" customFormat="1" x14ac:dyDescent="0.3">
      <c r="A122" s="26"/>
      <c r="B122" s="49"/>
      <c r="C122" s="49"/>
      <c r="D122" s="49"/>
      <c r="E122" s="53"/>
      <c r="F122" s="48"/>
      <c r="G122" s="48"/>
      <c r="H122" s="48"/>
      <c r="I122" s="48"/>
      <c r="J122" s="50"/>
      <c r="K122" s="50"/>
      <c r="L122" s="52"/>
      <c r="M122" s="47"/>
      <c r="N122" s="48"/>
      <c r="O122" s="51"/>
      <c r="P122" s="43"/>
      <c r="Q122" s="43"/>
      <c r="R122" s="43"/>
      <c r="S122" s="43"/>
      <c r="T122" s="43"/>
      <c r="U122" s="43"/>
      <c r="V122" s="43"/>
      <c r="W122" s="43"/>
      <c r="X122" s="48"/>
      <c r="Y122" s="48"/>
      <c r="Z122" s="48"/>
      <c r="AA122" s="48"/>
      <c r="AB122" s="48"/>
      <c r="AC122" s="48"/>
      <c r="AD122" s="48"/>
      <c r="AE122" s="48"/>
      <c r="AF122" s="48"/>
      <c r="AG122" s="25"/>
      <c r="AH122" s="25"/>
      <c r="AI122" s="25"/>
      <c r="AJ122" s="25"/>
      <c r="AK122" s="25"/>
      <c r="AL122" s="34"/>
      <c r="AM122" s="35"/>
      <c r="AN122" s="32"/>
      <c r="AO122" s="36"/>
      <c r="AP122" s="36"/>
      <c r="AQ122" s="37"/>
      <c r="AR122" s="37"/>
      <c r="AT122" s="29"/>
      <c r="AU122" s="2"/>
    </row>
    <row r="123" spans="1:47" s="22" customFormat="1" x14ac:dyDescent="0.3">
      <c r="A123" s="26"/>
      <c r="B123" s="49"/>
      <c r="C123" s="49"/>
      <c r="D123" s="49"/>
      <c r="E123" s="53"/>
      <c r="F123" s="48"/>
      <c r="G123" s="48"/>
      <c r="H123" s="48"/>
      <c r="I123" s="48"/>
      <c r="J123" s="50"/>
      <c r="K123" s="50"/>
      <c r="L123" s="52"/>
      <c r="M123" s="47"/>
      <c r="N123" s="48"/>
      <c r="O123" s="51"/>
      <c r="P123" s="43"/>
      <c r="Q123" s="43"/>
      <c r="R123" s="43"/>
      <c r="S123" s="43"/>
      <c r="T123" s="43"/>
      <c r="U123" s="43"/>
      <c r="V123" s="43"/>
      <c r="W123" s="43"/>
      <c r="X123" s="48"/>
      <c r="Y123" s="48"/>
      <c r="Z123" s="48"/>
      <c r="AA123" s="48"/>
      <c r="AB123" s="48"/>
      <c r="AC123" s="48"/>
      <c r="AD123" s="48"/>
      <c r="AE123" s="48"/>
      <c r="AF123" s="48"/>
      <c r="AG123" s="25"/>
      <c r="AH123" s="25"/>
      <c r="AI123" s="25"/>
      <c r="AJ123" s="25"/>
      <c r="AK123" s="25"/>
      <c r="AL123" s="34"/>
      <c r="AM123" s="35"/>
      <c r="AN123" s="32"/>
      <c r="AO123" s="36"/>
      <c r="AP123" s="36"/>
      <c r="AQ123" s="37"/>
      <c r="AR123" s="37"/>
      <c r="AT123" s="29"/>
      <c r="AU123" s="2"/>
    </row>
    <row r="124" spans="1:47" s="22" customFormat="1" x14ac:dyDescent="0.3">
      <c r="A124" s="26"/>
      <c r="B124" s="49"/>
      <c r="C124" s="49"/>
      <c r="D124" s="49"/>
      <c r="E124" s="53"/>
      <c r="F124" s="48"/>
      <c r="G124" s="48"/>
      <c r="H124" s="48"/>
      <c r="I124" s="48"/>
      <c r="J124" s="50"/>
      <c r="K124" s="50"/>
      <c r="L124" s="52"/>
      <c r="M124" s="47"/>
      <c r="N124" s="48"/>
      <c r="O124" s="51"/>
      <c r="P124" s="43"/>
      <c r="Q124" s="43"/>
      <c r="R124" s="43"/>
      <c r="S124" s="43"/>
      <c r="T124" s="43"/>
      <c r="U124" s="43"/>
      <c r="V124" s="43"/>
      <c r="W124" s="43"/>
      <c r="X124" s="48"/>
      <c r="Y124" s="48"/>
      <c r="Z124" s="48"/>
      <c r="AA124" s="48"/>
      <c r="AB124" s="48"/>
      <c r="AC124" s="48"/>
      <c r="AD124" s="48"/>
      <c r="AE124" s="48"/>
      <c r="AF124" s="48"/>
      <c r="AG124" s="25"/>
      <c r="AH124" s="25"/>
      <c r="AI124" s="25"/>
      <c r="AJ124" s="25"/>
      <c r="AK124" s="25"/>
      <c r="AL124" s="34"/>
      <c r="AM124" s="35"/>
      <c r="AN124" s="32"/>
      <c r="AO124" s="36"/>
      <c r="AP124" s="36"/>
      <c r="AQ124" s="37"/>
      <c r="AR124" s="37"/>
      <c r="AT124" s="29"/>
      <c r="AU124" s="2"/>
    </row>
    <row r="125" spans="1:47" s="22" customFormat="1" x14ac:dyDescent="0.3">
      <c r="A125" s="26"/>
      <c r="B125" s="49"/>
      <c r="C125" s="49"/>
      <c r="D125" s="49"/>
      <c r="E125" s="53"/>
      <c r="F125" s="48"/>
      <c r="G125" s="48"/>
      <c r="H125" s="48"/>
      <c r="I125" s="48"/>
      <c r="J125" s="50"/>
      <c r="K125" s="50"/>
      <c r="L125" s="52"/>
      <c r="M125" s="47"/>
      <c r="N125" s="48"/>
      <c r="O125" s="51"/>
      <c r="P125" s="43"/>
      <c r="Q125" s="43"/>
      <c r="R125" s="43"/>
      <c r="S125" s="43"/>
      <c r="T125" s="43"/>
      <c r="U125" s="43"/>
      <c r="V125" s="43"/>
      <c r="W125" s="43"/>
      <c r="X125" s="48"/>
      <c r="Y125" s="48"/>
      <c r="Z125" s="48"/>
      <c r="AA125" s="48"/>
      <c r="AB125" s="48"/>
      <c r="AC125" s="48"/>
      <c r="AD125" s="48"/>
      <c r="AE125" s="48"/>
      <c r="AF125" s="48"/>
      <c r="AG125" s="25"/>
      <c r="AH125" s="25"/>
      <c r="AI125" s="25"/>
      <c r="AJ125" s="25"/>
      <c r="AK125" s="25"/>
      <c r="AL125" s="34"/>
      <c r="AM125" s="35"/>
      <c r="AN125" s="32"/>
      <c r="AO125" s="36"/>
      <c r="AP125" s="36"/>
      <c r="AQ125" s="37"/>
      <c r="AR125" s="37"/>
      <c r="AT125" s="29"/>
      <c r="AU125" s="2"/>
    </row>
    <row r="126" spans="1:47" s="22" customFormat="1" x14ac:dyDescent="0.3">
      <c r="A126" s="26"/>
      <c r="B126" s="49"/>
      <c r="C126" s="49"/>
      <c r="D126" s="49"/>
      <c r="E126" s="53"/>
      <c r="F126" s="48"/>
      <c r="G126" s="48"/>
      <c r="H126" s="48"/>
      <c r="I126" s="48"/>
      <c r="J126" s="50"/>
      <c r="K126" s="50"/>
      <c r="L126" s="52"/>
      <c r="M126" s="47"/>
      <c r="N126" s="48"/>
      <c r="O126" s="51"/>
      <c r="P126" s="43"/>
      <c r="Q126" s="43"/>
      <c r="R126" s="43"/>
      <c r="S126" s="43"/>
      <c r="T126" s="43"/>
      <c r="U126" s="43"/>
      <c r="V126" s="43"/>
      <c r="W126" s="43"/>
      <c r="X126" s="48"/>
      <c r="Y126" s="48"/>
      <c r="Z126" s="48"/>
      <c r="AA126" s="48"/>
      <c r="AB126" s="48"/>
      <c r="AC126" s="48"/>
      <c r="AD126" s="48"/>
      <c r="AE126" s="48"/>
      <c r="AF126" s="48"/>
      <c r="AG126" s="25"/>
      <c r="AH126" s="25"/>
      <c r="AI126" s="25"/>
      <c r="AJ126" s="25"/>
      <c r="AK126" s="25"/>
      <c r="AL126" s="34"/>
      <c r="AM126" s="35"/>
      <c r="AN126" s="32"/>
      <c r="AO126" s="36"/>
      <c r="AP126" s="36"/>
      <c r="AQ126" s="37"/>
      <c r="AR126" s="37"/>
      <c r="AT126" s="29"/>
      <c r="AU126" s="2"/>
    </row>
    <row r="127" spans="1:47" s="22" customFormat="1" x14ac:dyDescent="0.3">
      <c r="A127" s="26"/>
      <c r="B127" s="49"/>
      <c r="C127" s="49"/>
      <c r="D127" s="49"/>
      <c r="E127" s="53"/>
      <c r="F127" s="48"/>
      <c r="G127" s="48"/>
      <c r="H127" s="48"/>
      <c r="I127" s="48"/>
      <c r="J127" s="50"/>
      <c r="K127" s="50"/>
      <c r="L127" s="52"/>
      <c r="M127" s="47"/>
      <c r="N127" s="48"/>
      <c r="O127" s="51"/>
      <c r="P127" s="43"/>
      <c r="Q127" s="43"/>
      <c r="R127" s="43"/>
      <c r="S127" s="43"/>
      <c r="T127" s="43"/>
      <c r="U127" s="43"/>
      <c r="V127" s="43"/>
      <c r="W127" s="43"/>
      <c r="X127" s="48"/>
      <c r="Y127" s="48"/>
      <c r="Z127" s="48"/>
      <c r="AA127" s="48"/>
      <c r="AB127" s="48"/>
      <c r="AC127" s="48"/>
      <c r="AD127" s="48"/>
      <c r="AE127" s="48"/>
      <c r="AF127" s="48"/>
      <c r="AG127" s="25"/>
      <c r="AH127" s="25"/>
      <c r="AI127" s="25"/>
      <c r="AJ127" s="25"/>
      <c r="AK127" s="25"/>
      <c r="AL127" s="34"/>
      <c r="AM127" s="35"/>
      <c r="AN127" s="32"/>
      <c r="AO127" s="36"/>
      <c r="AP127" s="36"/>
      <c r="AQ127" s="37"/>
      <c r="AR127" s="37"/>
      <c r="AT127" s="29"/>
      <c r="AU127" s="2"/>
    </row>
    <row r="128" spans="1:47" s="22" customFormat="1" x14ac:dyDescent="0.3">
      <c r="A128" s="26"/>
      <c r="B128" s="49"/>
      <c r="C128" s="49"/>
      <c r="D128" s="49"/>
      <c r="E128" s="53"/>
      <c r="F128" s="48"/>
      <c r="G128" s="48"/>
      <c r="H128" s="48"/>
      <c r="I128" s="48"/>
      <c r="J128" s="50"/>
      <c r="K128" s="50"/>
      <c r="L128" s="52"/>
      <c r="M128" s="47"/>
      <c r="N128" s="48"/>
      <c r="O128" s="51"/>
      <c r="P128" s="43"/>
      <c r="Q128" s="43"/>
      <c r="R128" s="43"/>
      <c r="S128" s="43"/>
      <c r="T128" s="43"/>
      <c r="U128" s="43"/>
      <c r="V128" s="43"/>
      <c r="W128" s="43"/>
      <c r="X128" s="48"/>
      <c r="Y128" s="48"/>
      <c r="Z128" s="48"/>
      <c r="AA128" s="48"/>
      <c r="AB128" s="48"/>
      <c r="AC128" s="48"/>
      <c r="AD128" s="48"/>
      <c r="AE128" s="48"/>
      <c r="AF128" s="48"/>
      <c r="AG128" s="25"/>
      <c r="AH128" s="25"/>
      <c r="AI128" s="25"/>
      <c r="AJ128" s="25"/>
      <c r="AK128" s="25"/>
      <c r="AL128" s="34"/>
      <c r="AM128" s="35"/>
      <c r="AN128" s="32"/>
      <c r="AO128" s="36"/>
      <c r="AP128" s="36"/>
      <c r="AQ128" s="37"/>
      <c r="AR128" s="37"/>
      <c r="AT128" s="29"/>
      <c r="AU128" s="2"/>
    </row>
    <row r="129" spans="1:47" s="22" customFormat="1" x14ac:dyDescent="0.3">
      <c r="A129" s="26"/>
      <c r="B129" s="49"/>
      <c r="C129" s="49"/>
      <c r="D129" s="49"/>
      <c r="E129" s="53"/>
      <c r="F129" s="48"/>
      <c r="G129" s="48"/>
      <c r="H129" s="48"/>
      <c r="I129" s="48"/>
      <c r="J129" s="50"/>
      <c r="K129" s="50"/>
      <c r="L129" s="52"/>
      <c r="M129" s="47"/>
      <c r="N129" s="48"/>
      <c r="O129" s="51"/>
      <c r="P129" s="43"/>
      <c r="Q129" s="43"/>
      <c r="R129" s="43"/>
      <c r="S129" s="43"/>
      <c r="T129" s="43"/>
      <c r="U129" s="43"/>
      <c r="V129" s="43"/>
      <c r="W129" s="43"/>
      <c r="X129" s="48"/>
      <c r="Y129" s="48"/>
      <c r="Z129" s="48"/>
      <c r="AA129" s="48"/>
      <c r="AB129" s="48"/>
      <c r="AC129" s="48"/>
      <c r="AD129" s="48"/>
      <c r="AE129" s="48"/>
      <c r="AF129" s="48"/>
      <c r="AG129" s="25"/>
      <c r="AH129" s="25"/>
      <c r="AI129" s="25"/>
      <c r="AJ129" s="25"/>
      <c r="AK129" s="25"/>
      <c r="AL129" s="34"/>
      <c r="AM129" s="35"/>
      <c r="AN129" s="32"/>
      <c r="AO129" s="36"/>
      <c r="AP129" s="36"/>
      <c r="AQ129" s="37"/>
      <c r="AR129" s="37"/>
      <c r="AT129" s="29"/>
      <c r="AU129" s="2"/>
    </row>
    <row r="130" spans="1:47" s="22" customFormat="1" x14ac:dyDescent="0.3">
      <c r="A130" s="26"/>
      <c r="B130" s="49"/>
      <c r="C130" s="49"/>
      <c r="D130" s="49"/>
      <c r="E130" s="53"/>
      <c r="F130" s="48"/>
      <c r="G130" s="48"/>
      <c r="H130" s="48"/>
      <c r="I130" s="48"/>
      <c r="J130" s="50"/>
      <c r="K130" s="50"/>
      <c r="L130" s="52"/>
      <c r="M130" s="47"/>
      <c r="N130" s="48"/>
      <c r="O130" s="51"/>
      <c r="P130" s="43"/>
      <c r="Q130" s="43"/>
      <c r="R130" s="43"/>
      <c r="S130" s="43"/>
      <c r="T130" s="43"/>
      <c r="U130" s="43"/>
      <c r="V130" s="43"/>
      <c r="W130" s="43"/>
      <c r="X130" s="48"/>
      <c r="Y130" s="48"/>
      <c r="Z130" s="48"/>
      <c r="AA130" s="48"/>
      <c r="AB130" s="48"/>
      <c r="AC130" s="48"/>
      <c r="AD130" s="48"/>
      <c r="AE130" s="48"/>
      <c r="AF130" s="48"/>
      <c r="AG130" s="25"/>
      <c r="AH130" s="25"/>
      <c r="AI130" s="25"/>
      <c r="AJ130" s="25"/>
      <c r="AK130" s="25"/>
      <c r="AL130" s="34"/>
      <c r="AM130" s="35"/>
      <c r="AN130" s="32"/>
      <c r="AO130" s="36"/>
      <c r="AP130" s="36"/>
      <c r="AQ130" s="37"/>
      <c r="AR130" s="37"/>
      <c r="AT130" s="29"/>
      <c r="AU130" s="2"/>
    </row>
    <row r="131" spans="1:47" s="22" customFormat="1" x14ac:dyDescent="0.3">
      <c r="A131" s="26"/>
      <c r="B131" s="49"/>
      <c r="C131" s="49"/>
      <c r="D131" s="49"/>
      <c r="E131" s="53"/>
      <c r="F131" s="48"/>
      <c r="G131" s="48"/>
      <c r="H131" s="48"/>
      <c r="I131" s="48"/>
      <c r="J131" s="50"/>
      <c r="K131" s="50"/>
      <c r="L131" s="52"/>
      <c r="M131" s="47"/>
      <c r="N131" s="48"/>
      <c r="O131" s="51"/>
      <c r="P131" s="43"/>
      <c r="Q131" s="43"/>
      <c r="R131" s="43"/>
      <c r="S131" s="43"/>
      <c r="T131" s="43"/>
      <c r="U131" s="43"/>
      <c r="V131" s="43"/>
      <c r="W131" s="43"/>
      <c r="X131" s="48"/>
      <c r="Y131" s="48"/>
      <c r="Z131" s="48"/>
      <c r="AA131" s="48"/>
      <c r="AB131" s="48"/>
      <c r="AC131" s="48"/>
      <c r="AD131" s="48"/>
      <c r="AE131" s="48"/>
      <c r="AF131" s="48"/>
      <c r="AG131" s="25"/>
      <c r="AH131" s="25"/>
      <c r="AI131" s="25"/>
      <c r="AJ131" s="25"/>
      <c r="AK131" s="25"/>
      <c r="AL131" s="34"/>
      <c r="AM131" s="35"/>
      <c r="AN131" s="32"/>
      <c r="AO131" s="36"/>
      <c r="AP131" s="36"/>
      <c r="AQ131" s="37"/>
      <c r="AR131" s="37"/>
      <c r="AT131" s="29"/>
      <c r="AU131" s="2"/>
    </row>
    <row r="132" spans="1:47" s="22" customFormat="1" x14ac:dyDescent="0.3">
      <c r="A132" s="26"/>
      <c r="B132" s="49"/>
      <c r="C132" s="49"/>
      <c r="D132" s="49"/>
      <c r="E132" s="53"/>
      <c r="F132" s="48"/>
      <c r="G132" s="48"/>
      <c r="H132" s="48"/>
      <c r="I132" s="48"/>
      <c r="J132" s="50"/>
      <c r="K132" s="50"/>
      <c r="L132" s="52"/>
      <c r="M132" s="47"/>
      <c r="N132" s="48"/>
      <c r="O132" s="51"/>
      <c r="P132" s="43"/>
      <c r="Q132" s="43"/>
      <c r="R132" s="43"/>
      <c r="S132" s="43"/>
      <c r="T132" s="43"/>
      <c r="U132" s="43"/>
      <c r="V132" s="43"/>
      <c r="W132" s="43"/>
      <c r="X132" s="48"/>
      <c r="Y132" s="48"/>
      <c r="Z132" s="48"/>
      <c r="AA132" s="48"/>
      <c r="AB132" s="48"/>
      <c r="AC132" s="48"/>
      <c r="AD132" s="48"/>
      <c r="AE132" s="48"/>
      <c r="AF132" s="48"/>
      <c r="AG132" s="25"/>
      <c r="AH132" s="25"/>
      <c r="AI132" s="25"/>
      <c r="AJ132" s="25"/>
      <c r="AK132" s="25"/>
      <c r="AL132" s="34"/>
      <c r="AM132" s="35"/>
      <c r="AN132" s="32"/>
      <c r="AO132" s="36"/>
      <c r="AP132" s="36"/>
      <c r="AQ132" s="37"/>
      <c r="AR132" s="37"/>
      <c r="AT132" s="29"/>
      <c r="AU132" s="2"/>
    </row>
    <row r="133" spans="1:47" s="22" customFormat="1" x14ac:dyDescent="0.3">
      <c r="A133" s="26"/>
      <c r="B133" s="49"/>
      <c r="C133" s="49"/>
      <c r="D133" s="49"/>
      <c r="E133" s="53"/>
      <c r="F133" s="48"/>
      <c r="G133" s="48"/>
      <c r="H133" s="48"/>
      <c r="I133" s="48"/>
      <c r="J133" s="50"/>
      <c r="K133" s="50"/>
      <c r="L133" s="52"/>
      <c r="M133" s="47"/>
      <c r="N133" s="48"/>
      <c r="O133" s="51"/>
      <c r="P133" s="43"/>
      <c r="Q133" s="43"/>
      <c r="R133" s="43"/>
      <c r="S133" s="43"/>
      <c r="T133" s="43"/>
      <c r="U133" s="43"/>
      <c r="V133" s="43"/>
      <c r="W133" s="43"/>
      <c r="X133" s="48"/>
      <c r="Y133" s="48"/>
      <c r="Z133" s="48"/>
      <c r="AA133" s="48"/>
      <c r="AB133" s="48"/>
      <c r="AC133" s="48"/>
      <c r="AD133" s="48"/>
      <c r="AE133" s="48"/>
      <c r="AF133" s="48"/>
      <c r="AG133" s="25"/>
      <c r="AH133" s="25"/>
      <c r="AI133" s="25"/>
      <c r="AJ133" s="25"/>
      <c r="AK133" s="25"/>
      <c r="AL133" s="34"/>
      <c r="AM133" s="35"/>
      <c r="AN133" s="32"/>
      <c r="AO133" s="36"/>
      <c r="AP133" s="36"/>
      <c r="AQ133" s="37"/>
      <c r="AR133" s="37"/>
      <c r="AT133" s="29"/>
      <c r="AU133" s="2"/>
    </row>
    <row r="134" spans="1:47" s="22" customFormat="1" x14ac:dyDescent="0.3">
      <c r="A134" s="26"/>
      <c r="B134" s="49"/>
      <c r="C134" s="49"/>
      <c r="D134" s="49"/>
      <c r="E134" s="53"/>
      <c r="F134" s="48"/>
      <c r="G134" s="48"/>
      <c r="H134" s="48"/>
      <c r="I134" s="48"/>
      <c r="J134" s="50"/>
      <c r="K134" s="50"/>
      <c r="L134" s="52"/>
      <c r="M134" s="47"/>
      <c r="N134" s="48"/>
      <c r="O134" s="51"/>
      <c r="P134" s="43"/>
      <c r="Q134" s="43"/>
      <c r="R134" s="43"/>
      <c r="S134" s="43"/>
      <c r="T134" s="43"/>
      <c r="U134" s="43"/>
      <c r="V134" s="43"/>
      <c r="W134" s="43"/>
      <c r="X134" s="48"/>
      <c r="Y134" s="48"/>
      <c r="Z134" s="48"/>
      <c r="AA134" s="48"/>
      <c r="AB134" s="48"/>
      <c r="AC134" s="48"/>
      <c r="AD134" s="48"/>
      <c r="AE134" s="48"/>
      <c r="AF134" s="48"/>
      <c r="AG134" s="25"/>
      <c r="AH134" s="25"/>
      <c r="AI134" s="25"/>
      <c r="AJ134" s="25"/>
      <c r="AK134" s="25"/>
      <c r="AL134" s="34"/>
      <c r="AM134" s="35"/>
      <c r="AN134" s="32"/>
      <c r="AO134" s="36"/>
      <c r="AP134" s="36"/>
      <c r="AQ134" s="37"/>
      <c r="AR134" s="37"/>
      <c r="AT134" s="29"/>
      <c r="AU134" s="2"/>
    </row>
    <row r="135" spans="1:47" s="22" customFormat="1" x14ac:dyDescent="0.3">
      <c r="A135" s="26"/>
      <c r="B135" s="49"/>
      <c r="C135" s="49"/>
      <c r="D135" s="49"/>
      <c r="E135" s="53"/>
      <c r="F135" s="48"/>
      <c r="G135" s="48"/>
      <c r="H135" s="48"/>
      <c r="I135" s="48"/>
      <c r="J135" s="50"/>
      <c r="K135" s="50"/>
      <c r="L135" s="52"/>
      <c r="M135" s="47"/>
      <c r="N135" s="48"/>
      <c r="O135" s="51"/>
      <c r="P135" s="43"/>
      <c r="Q135" s="43"/>
      <c r="R135" s="43"/>
      <c r="S135" s="43"/>
      <c r="T135" s="43"/>
      <c r="U135" s="43"/>
      <c r="V135" s="43"/>
      <c r="W135" s="43"/>
      <c r="X135" s="48"/>
      <c r="Y135" s="48"/>
      <c r="Z135" s="48"/>
      <c r="AA135" s="48"/>
      <c r="AB135" s="48"/>
      <c r="AC135" s="48"/>
      <c r="AD135" s="48"/>
      <c r="AE135" s="48"/>
      <c r="AF135" s="48"/>
      <c r="AG135" s="25"/>
      <c r="AH135" s="25"/>
      <c r="AI135" s="25"/>
      <c r="AJ135" s="25"/>
      <c r="AK135" s="25"/>
      <c r="AL135" s="34"/>
      <c r="AM135" s="35"/>
      <c r="AN135" s="32"/>
      <c r="AO135" s="36"/>
      <c r="AP135" s="36"/>
      <c r="AQ135" s="37"/>
      <c r="AR135" s="37"/>
      <c r="AT135" s="29"/>
      <c r="AU135" s="2"/>
    </row>
    <row r="136" spans="1:47" s="22" customFormat="1" x14ac:dyDescent="0.3">
      <c r="A136" s="26"/>
      <c r="B136" s="49"/>
      <c r="C136" s="49"/>
      <c r="D136" s="49"/>
      <c r="E136" s="53"/>
      <c r="F136" s="48"/>
      <c r="G136" s="48"/>
      <c r="H136" s="48"/>
      <c r="I136" s="48"/>
      <c r="J136" s="50"/>
      <c r="K136" s="50"/>
      <c r="L136" s="52"/>
      <c r="M136" s="47"/>
      <c r="N136" s="48"/>
      <c r="O136" s="51"/>
      <c r="P136" s="43"/>
      <c r="Q136" s="43"/>
      <c r="R136" s="43"/>
      <c r="S136" s="43"/>
      <c r="T136" s="43"/>
      <c r="U136" s="43"/>
      <c r="V136" s="43"/>
      <c r="W136" s="43"/>
      <c r="X136" s="48"/>
      <c r="Y136" s="48"/>
      <c r="Z136" s="48"/>
      <c r="AA136" s="48"/>
      <c r="AB136" s="48"/>
      <c r="AC136" s="48"/>
      <c r="AD136" s="48"/>
      <c r="AE136" s="48"/>
      <c r="AF136" s="48"/>
      <c r="AG136" s="25"/>
      <c r="AH136" s="25"/>
      <c r="AI136" s="25"/>
      <c r="AJ136" s="25"/>
      <c r="AK136" s="25"/>
      <c r="AL136" s="34"/>
      <c r="AM136" s="35"/>
      <c r="AN136" s="32"/>
      <c r="AO136" s="36"/>
      <c r="AP136" s="36"/>
      <c r="AQ136" s="37"/>
      <c r="AR136" s="37"/>
      <c r="AT136" s="29"/>
      <c r="AU136" s="2"/>
    </row>
    <row r="137" spans="1:47" s="22" customFormat="1" x14ac:dyDescent="0.3">
      <c r="A137" s="26"/>
      <c r="B137" s="49"/>
      <c r="C137" s="49"/>
      <c r="D137" s="49"/>
      <c r="E137" s="53"/>
      <c r="F137" s="48"/>
      <c r="G137" s="48"/>
      <c r="H137" s="48"/>
      <c r="I137" s="48"/>
      <c r="J137" s="50"/>
      <c r="K137" s="50"/>
      <c r="L137" s="52"/>
      <c r="M137" s="47"/>
      <c r="N137" s="48"/>
      <c r="O137" s="51"/>
      <c r="P137" s="43"/>
      <c r="Q137" s="43"/>
      <c r="R137" s="43"/>
      <c r="S137" s="43"/>
      <c r="T137" s="43"/>
      <c r="U137" s="43"/>
      <c r="V137" s="43"/>
      <c r="W137" s="43"/>
      <c r="X137" s="48"/>
      <c r="Y137" s="48"/>
      <c r="Z137" s="48"/>
      <c r="AA137" s="48"/>
      <c r="AB137" s="48"/>
      <c r="AC137" s="48"/>
      <c r="AD137" s="48"/>
      <c r="AE137" s="48"/>
      <c r="AF137" s="48"/>
      <c r="AG137" s="25"/>
      <c r="AH137" s="25"/>
      <c r="AI137" s="25"/>
      <c r="AJ137" s="25"/>
      <c r="AK137" s="25"/>
      <c r="AL137" s="34"/>
      <c r="AM137" s="35"/>
      <c r="AN137" s="32"/>
      <c r="AO137" s="36"/>
      <c r="AP137" s="36"/>
      <c r="AQ137" s="37"/>
      <c r="AR137" s="37"/>
      <c r="AT137" s="29"/>
      <c r="AU137" s="2"/>
    </row>
    <row r="138" spans="1:47" s="22" customFormat="1" x14ac:dyDescent="0.3">
      <c r="A138" s="26"/>
      <c r="B138" s="49"/>
      <c r="C138" s="49"/>
      <c r="D138" s="49"/>
      <c r="E138" s="53"/>
      <c r="F138" s="48"/>
      <c r="G138" s="48"/>
      <c r="H138" s="48"/>
      <c r="I138" s="48"/>
      <c r="J138" s="50"/>
      <c r="K138" s="50"/>
      <c r="L138" s="52"/>
      <c r="M138" s="47"/>
      <c r="N138" s="48"/>
      <c r="O138" s="51"/>
      <c r="P138" s="43"/>
      <c r="Q138" s="43"/>
      <c r="R138" s="43"/>
      <c r="S138" s="43"/>
      <c r="T138" s="43"/>
      <c r="U138" s="43"/>
      <c r="V138" s="43"/>
      <c r="W138" s="43"/>
      <c r="X138" s="48"/>
      <c r="Y138" s="48"/>
      <c r="Z138" s="48"/>
      <c r="AA138" s="48"/>
      <c r="AB138" s="48"/>
      <c r="AC138" s="48"/>
      <c r="AD138" s="48"/>
      <c r="AE138" s="48"/>
      <c r="AF138" s="48"/>
      <c r="AG138" s="25"/>
      <c r="AH138" s="25"/>
      <c r="AI138" s="25"/>
      <c r="AJ138" s="25"/>
      <c r="AK138" s="25"/>
      <c r="AL138" s="34"/>
      <c r="AM138" s="35"/>
      <c r="AN138" s="32"/>
      <c r="AO138" s="36"/>
      <c r="AP138" s="36"/>
      <c r="AQ138" s="37"/>
      <c r="AR138" s="37"/>
      <c r="AT138" s="29"/>
      <c r="AU138" s="2"/>
    </row>
    <row r="139" spans="1:47" s="22" customFormat="1" x14ac:dyDescent="0.3">
      <c r="A139" s="26"/>
      <c r="B139" s="49"/>
      <c r="C139" s="49"/>
      <c r="D139" s="49"/>
      <c r="E139" s="53"/>
      <c r="F139" s="48"/>
      <c r="G139" s="48"/>
      <c r="H139" s="48"/>
      <c r="I139" s="48"/>
      <c r="J139" s="50"/>
      <c r="K139" s="50"/>
      <c r="L139" s="52"/>
      <c r="M139" s="47"/>
      <c r="N139" s="48"/>
      <c r="O139" s="51"/>
      <c r="P139" s="43"/>
      <c r="Q139" s="43"/>
      <c r="R139" s="43"/>
      <c r="S139" s="43"/>
      <c r="T139" s="43"/>
      <c r="U139" s="43"/>
      <c r="V139" s="43"/>
      <c r="W139" s="43"/>
      <c r="X139" s="48"/>
      <c r="Y139" s="48"/>
      <c r="Z139" s="48"/>
      <c r="AA139" s="48"/>
      <c r="AB139" s="48"/>
      <c r="AC139" s="48"/>
      <c r="AD139" s="48"/>
      <c r="AE139" s="48"/>
      <c r="AF139" s="48"/>
      <c r="AG139" s="25"/>
      <c r="AH139" s="25"/>
      <c r="AI139" s="25"/>
      <c r="AJ139" s="25"/>
      <c r="AK139" s="25"/>
      <c r="AL139" s="34"/>
      <c r="AM139" s="35"/>
      <c r="AN139" s="32"/>
      <c r="AO139" s="36"/>
      <c r="AP139" s="36"/>
      <c r="AQ139" s="37"/>
      <c r="AR139" s="37"/>
      <c r="AT139" s="29"/>
      <c r="AU139" s="2"/>
    </row>
    <row r="140" spans="1:47" s="22" customFormat="1" x14ac:dyDescent="0.3">
      <c r="A140" s="26"/>
      <c r="B140" s="49"/>
      <c r="C140" s="49"/>
      <c r="D140" s="49"/>
      <c r="E140" s="53"/>
      <c r="F140" s="48"/>
      <c r="G140" s="48"/>
      <c r="H140" s="48"/>
      <c r="I140" s="48"/>
      <c r="J140" s="50"/>
      <c r="K140" s="50"/>
      <c r="L140" s="52"/>
      <c r="M140" s="47"/>
      <c r="N140" s="48"/>
      <c r="O140" s="51"/>
      <c r="P140" s="43"/>
      <c r="Q140" s="43"/>
      <c r="R140" s="43"/>
      <c r="S140" s="43"/>
      <c r="T140" s="43"/>
      <c r="U140" s="43"/>
      <c r="V140" s="43"/>
      <c r="W140" s="43"/>
      <c r="X140" s="48"/>
      <c r="Y140" s="48"/>
      <c r="Z140" s="48"/>
      <c r="AA140" s="48"/>
      <c r="AB140" s="48"/>
      <c r="AC140" s="48"/>
      <c r="AD140" s="48"/>
      <c r="AE140" s="48"/>
      <c r="AF140" s="48"/>
      <c r="AG140" s="25"/>
      <c r="AH140" s="25"/>
      <c r="AI140" s="25"/>
      <c r="AJ140" s="25"/>
      <c r="AK140" s="25"/>
      <c r="AL140" s="34"/>
      <c r="AM140" s="35"/>
      <c r="AN140" s="32"/>
      <c r="AO140" s="36"/>
      <c r="AP140" s="36"/>
      <c r="AQ140" s="37"/>
      <c r="AR140" s="37"/>
      <c r="AT140" s="29"/>
      <c r="AU140" s="2"/>
    </row>
    <row r="141" spans="1:47" s="22" customFormat="1" x14ac:dyDescent="0.3">
      <c r="A141" s="26"/>
      <c r="B141" s="49"/>
      <c r="C141" s="49"/>
      <c r="D141" s="49"/>
      <c r="E141" s="53"/>
      <c r="F141" s="48"/>
      <c r="G141" s="48"/>
      <c r="H141" s="48"/>
      <c r="I141" s="48"/>
      <c r="J141" s="50"/>
      <c r="K141" s="50"/>
      <c r="L141" s="52"/>
      <c r="M141" s="47"/>
      <c r="N141" s="48"/>
      <c r="O141" s="51"/>
      <c r="P141" s="43"/>
      <c r="Q141" s="43"/>
      <c r="R141" s="43"/>
      <c r="S141" s="43"/>
      <c r="T141" s="43"/>
      <c r="U141" s="43"/>
      <c r="V141" s="43"/>
      <c r="W141" s="43"/>
      <c r="X141" s="48"/>
      <c r="Y141" s="48"/>
      <c r="Z141" s="48"/>
      <c r="AA141" s="48"/>
      <c r="AB141" s="48"/>
      <c r="AC141" s="48"/>
      <c r="AD141" s="48"/>
      <c r="AE141" s="48"/>
      <c r="AF141" s="48"/>
      <c r="AG141" s="25"/>
      <c r="AH141" s="25"/>
      <c r="AI141" s="25"/>
      <c r="AJ141" s="25"/>
      <c r="AK141" s="25"/>
      <c r="AL141" s="34"/>
      <c r="AM141" s="35"/>
      <c r="AN141" s="32"/>
      <c r="AO141" s="36"/>
      <c r="AP141" s="36"/>
      <c r="AQ141" s="37"/>
      <c r="AR141" s="37"/>
      <c r="AT141" s="29"/>
      <c r="AU141" s="2"/>
    </row>
    <row r="142" spans="1:47" s="22" customFormat="1" x14ac:dyDescent="0.3">
      <c r="A142" s="26"/>
      <c r="B142" s="49"/>
      <c r="C142" s="49"/>
      <c r="D142" s="49"/>
      <c r="E142" s="53"/>
      <c r="F142" s="48"/>
      <c r="G142" s="48"/>
      <c r="H142" s="48"/>
      <c r="I142" s="48"/>
      <c r="J142" s="50"/>
      <c r="K142" s="50"/>
      <c r="L142" s="52"/>
      <c r="M142" s="47"/>
      <c r="N142" s="48"/>
      <c r="O142" s="51"/>
      <c r="P142" s="43"/>
      <c r="Q142" s="43"/>
      <c r="R142" s="43"/>
      <c r="S142" s="43"/>
      <c r="T142" s="43"/>
      <c r="U142" s="43"/>
      <c r="V142" s="43"/>
      <c r="W142" s="43"/>
      <c r="X142" s="48"/>
      <c r="Y142" s="48"/>
      <c r="Z142" s="48"/>
      <c r="AA142" s="48"/>
      <c r="AB142" s="48"/>
      <c r="AC142" s="48"/>
      <c r="AD142" s="48"/>
      <c r="AE142" s="48"/>
      <c r="AF142" s="48"/>
      <c r="AG142" s="25"/>
      <c r="AH142" s="25"/>
      <c r="AI142" s="25"/>
      <c r="AJ142" s="25"/>
      <c r="AK142" s="25"/>
      <c r="AL142" s="34"/>
      <c r="AM142" s="35"/>
      <c r="AN142" s="32"/>
      <c r="AO142" s="36"/>
      <c r="AP142" s="36"/>
      <c r="AQ142" s="37"/>
      <c r="AR142" s="37"/>
      <c r="AT142" s="29"/>
      <c r="AU142" s="2"/>
    </row>
    <row r="143" spans="1:47" s="22" customFormat="1" x14ac:dyDescent="0.3">
      <c r="A143" s="26"/>
      <c r="B143" s="49"/>
      <c r="C143" s="49"/>
      <c r="D143" s="49"/>
      <c r="E143" s="53"/>
      <c r="F143" s="48"/>
      <c r="G143" s="48"/>
      <c r="H143" s="48"/>
      <c r="I143" s="48"/>
      <c r="J143" s="50"/>
      <c r="K143" s="50"/>
      <c r="L143" s="52"/>
      <c r="M143" s="47"/>
      <c r="N143" s="48"/>
      <c r="O143" s="51"/>
      <c r="P143" s="43"/>
      <c r="Q143" s="43"/>
      <c r="R143" s="43"/>
      <c r="S143" s="43"/>
      <c r="T143" s="43"/>
      <c r="U143" s="43"/>
      <c r="V143" s="43"/>
      <c r="W143" s="43"/>
      <c r="X143" s="48"/>
      <c r="Y143" s="48"/>
      <c r="Z143" s="48"/>
      <c r="AA143" s="48"/>
      <c r="AB143" s="48"/>
      <c r="AC143" s="48"/>
      <c r="AD143" s="48"/>
      <c r="AE143" s="48"/>
      <c r="AF143" s="48"/>
      <c r="AG143" s="25"/>
      <c r="AH143" s="25"/>
      <c r="AI143" s="25"/>
      <c r="AJ143" s="25"/>
      <c r="AK143" s="25"/>
      <c r="AL143" s="34"/>
      <c r="AM143" s="35"/>
      <c r="AN143" s="32"/>
      <c r="AO143" s="36"/>
      <c r="AP143" s="36"/>
      <c r="AQ143" s="37"/>
      <c r="AR143" s="37"/>
      <c r="AT143" s="29"/>
      <c r="AU143" s="2"/>
    </row>
    <row r="144" spans="1:47" s="22" customFormat="1" x14ac:dyDescent="0.3">
      <c r="A144" s="26"/>
      <c r="B144" s="49"/>
      <c r="C144" s="49"/>
      <c r="D144" s="49"/>
      <c r="E144" s="53"/>
      <c r="F144" s="48"/>
      <c r="G144" s="48"/>
      <c r="H144" s="48"/>
      <c r="I144" s="48"/>
      <c r="J144" s="50"/>
      <c r="K144" s="50"/>
      <c r="L144" s="52"/>
      <c r="M144" s="47"/>
      <c r="N144" s="48"/>
      <c r="O144" s="51"/>
      <c r="P144" s="43"/>
      <c r="Q144" s="43"/>
      <c r="R144" s="43"/>
      <c r="S144" s="43"/>
      <c r="T144" s="43"/>
      <c r="U144" s="43"/>
      <c r="V144" s="43"/>
      <c r="W144" s="43"/>
      <c r="X144" s="48"/>
      <c r="Y144" s="48"/>
      <c r="Z144" s="48"/>
      <c r="AA144" s="48"/>
      <c r="AB144" s="48"/>
      <c r="AC144" s="48"/>
      <c r="AD144" s="48"/>
      <c r="AE144" s="48"/>
      <c r="AF144" s="48"/>
      <c r="AG144" s="25"/>
      <c r="AH144" s="25"/>
      <c r="AI144" s="25"/>
      <c r="AJ144" s="25"/>
      <c r="AK144" s="25"/>
      <c r="AL144" s="34"/>
      <c r="AM144" s="35"/>
      <c r="AN144" s="32"/>
      <c r="AO144" s="36"/>
      <c r="AP144" s="36"/>
      <c r="AQ144" s="37"/>
      <c r="AR144" s="37"/>
      <c r="AT144" s="29"/>
      <c r="AU144" s="2"/>
    </row>
    <row r="145" spans="1:47" s="22" customFormat="1" x14ac:dyDescent="0.3">
      <c r="A145" s="26"/>
      <c r="B145" s="49"/>
      <c r="C145" s="49"/>
      <c r="D145" s="49"/>
      <c r="E145" s="53"/>
      <c r="F145" s="48"/>
      <c r="G145" s="48"/>
      <c r="H145" s="48"/>
      <c r="I145" s="48"/>
      <c r="J145" s="50"/>
      <c r="K145" s="50"/>
      <c r="L145" s="52"/>
      <c r="M145" s="47"/>
      <c r="N145" s="48"/>
      <c r="O145" s="51"/>
      <c r="P145" s="43"/>
      <c r="Q145" s="43"/>
      <c r="R145" s="43"/>
      <c r="S145" s="43"/>
      <c r="T145" s="43"/>
      <c r="U145" s="43"/>
      <c r="V145" s="43"/>
      <c r="W145" s="43"/>
      <c r="X145" s="48"/>
      <c r="Y145" s="48"/>
      <c r="Z145" s="48"/>
      <c r="AA145" s="48"/>
      <c r="AB145" s="48"/>
      <c r="AC145" s="48"/>
      <c r="AD145" s="48"/>
      <c r="AE145" s="48"/>
      <c r="AF145" s="48"/>
      <c r="AG145" s="25"/>
      <c r="AH145" s="25"/>
      <c r="AI145" s="25"/>
      <c r="AJ145" s="25"/>
      <c r="AK145" s="25"/>
      <c r="AL145" s="34"/>
      <c r="AM145" s="35"/>
      <c r="AN145" s="32"/>
      <c r="AO145" s="36"/>
      <c r="AP145" s="36"/>
      <c r="AQ145" s="37"/>
      <c r="AR145" s="37"/>
      <c r="AT145" s="29"/>
      <c r="AU145" s="2"/>
    </row>
    <row r="146" spans="1:47" s="22" customFormat="1" x14ac:dyDescent="0.3">
      <c r="A146" s="26"/>
      <c r="B146" s="49"/>
      <c r="C146" s="49"/>
      <c r="D146" s="49"/>
      <c r="E146" s="53"/>
      <c r="F146" s="48"/>
      <c r="G146" s="48"/>
      <c r="H146" s="48"/>
      <c r="I146" s="48"/>
      <c r="J146" s="50"/>
      <c r="K146" s="50"/>
      <c r="L146" s="52"/>
      <c r="M146" s="47"/>
      <c r="N146" s="48"/>
      <c r="O146" s="51"/>
      <c r="P146" s="43"/>
      <c r="Q146" s="43"/>
      <c r="R146" s="43"/>
      <c r="S146" s="43"/>
      <c r="T146" s="43"/>
      <c r="U146" s="43"/>
      <c r="V146" s="43"/>
      <c r="W146" s="43"/>
      <c r="X146" s="48"/>
      <c r="Y146" s="48"/>
      <c r="Z146" s="48"/>
      <c r="AA146" s="48"/>
      <c r="AB146" s="48"/>
      <c r="AC146" s="48"/>
      <c r="AD146" s="48"/>
      <c r="AE146" s="48"/>
      <c r="AF146" s="48"/>
      <c r="AG146" s="25"/>
      <c r="AH146" s="25"/>
      <c r="AI146" s="25"/>
      <c r="AJ146" s="25"/>
      <c r="AK146" s="25"/>
      <c r="AL146" s="34"/>
      <c r="AM146" s="35"/>
      <c r="AN146" s="32"/>
      <c r="AO146" s="36"/>
      <c r="AP146" s="36"/>
      <c r="AQ146" s="37"/>
      <c r="AR146" s="37"/>
      <c r="AT146" s="29"/>
      <c r="AU146" s="2"/>
    </row>
    <row r="147" spans="1:47" s="22" customFormat="1" x14ac:dyDescent="0.3">
      <c r="A147" s="26"/>
      <c r="B147" s="49"/>
      <c r="C147" s="49"/>
      <c r="D147" s="49"/>
      <c r="E147" s="53"/>
      <c r="F147" s="48"/>
      <c r="G147" s="48"/>
      <c r="H147" s="48"/>
      <c r="I147" s="48"/>
      <c r="J147" s="50"/>
      <c r="K147" s="50"/>
      <c r="L147" s="52"/>
      <c r="M147" s="47"/>
      <c r="N147" s="48"/>
      <c r="O147" s="51"/>
      <c r="P147" s="43"/>
      <c r="Q147" s="43"/>
      <c r="R147" s="43"/>
      <c r="S147" s="43"/>
      <c r="T147" s="43"/>
      <c r="U147" s="43"/>
      <c r="V147" s="43"/>
      <c r="W147" s="43"/>
      <c r="X147" s="48"/>
      <c r="Y147" s="48"/>
      <c r="Z147" s="48"/>
      <c r="AA147" s="48"/>
      <c r="AB147" s="48"/>
      <c r="AC147" s="48"/>
      <c r="AD147" s="48"/>
      <c r="AE147" s="48"/>
      <c r="AF147" s="48"/>
      <c r="AG147" s="25"/>
      <c r="AH147" s="25"/>
      <c r="AI147" s="25"/>
      <c r="AJ147" s="25"/>
      <c r="AK147" s="25"/>
      <c r="AL147" s="34"/>
      <c r="AM147" s="35"/>
      <c r="AN147" s="32"/>
      <c r="AO147" s="36"/>
      <c r="AP147" s="36"/>
      <c r="AQ147" s="37"/>
      <c r="AR147" s="37"/>
      <c r="AT147" s="29"/>
      <c r="AU147" s="2"/>
    </row>
    <row r="148" spans="1:47" s="22" customFormat="1" x14ac:dyDescent="0.3">
      <c r="A148" s="26"/>
      <c r="B148" s="49"/>
      <c r="C148" s="49"/>
      <c r="D148" s="49"/>
      <c r="E148" s="53"/>
      <c r="F148" s="48"/>
      <c r="G148" s="48"/>
      <c r="H148" s="48"/>
      <c r="I148" s="48"/>
      <c r="J148" s="50"/>
      <c r="K148" s="50"/>
      <c r="L148" s="52"/>
      <c r="M148" s="47"/>
      <c r="N148" s="48"/>
      <c r="O148" s="51"/>
      <c r="P148" s="43"/>
      <c r="Q148" s="43"/>
      <c r="R148" s="43"/>
      <c r="S148" s="43"/>
      <c r="T148" s="43"/>
      <c r="U148" s="43"/>
      <c r="V148" s="43"/>
      <c r="W148" s="43"/>
      <c r="X148" s="48"/>
      <c r="Y148" s="48"/>
      <c r="Z148" s="48"/>
      <c r="AA148" s="48"/>
      <c r="AB148" s="48"/>
      <c r="AC148" s="48"/>
      <c r="AD148" s="48"/>
      <c r="AE148" s="48"/>
      <c r="AF148" s="48"/>
      <c r="AG148" s="25"/>
      <c r="AH148" s="25"/>
      <c r="AI148" s="25"/>
      <c r="AJ148" s="25"/>
      <c r="AK148" s="25"/>
      <c r="AL148" s="34"/>
      <c r="AM148" s="35"/>
      <c r="AN148" s="32"/>
      <c r="AO148" s="36"/>
      <c r="AP148" s="36"/>
      <c r="AQ148" s="37"/>
      <c r="AR148" s="37"/>
      <c r="AT148" s="29"/>
      <c r="AU148" s="2"/>
    </row>
    <row r="149" spans="1:47" s="22" customFormat="1" x14ac:dyDescent="0.3">
      <c r="A149" s="26"/>
      <c r="B149" s="49"/>
      <c r="C149" s="49"/>
      <c r="D149" s="49"/>
      <c r="E149" s="53"/>
      <c r="F149" s="48"/>
      <c r="G149" s="48"/>
      <c r="H149" s="48"/>
      <c r="I149" s="48"/>
      <c r="J149" s="50"/>
      <c r="K149" s="50"/>
      <c r="L149" s="52"/>
      <c r="M149" s="47"/>
      <c r="N149" s="48"/>
      <c r="O149" s="51"/>
      <c r="P149" s="43"/>
      <c r="Q149" s="43"/>
      <c r="R149" s="43"/>
      <c r="S149" s="43"/>
      <c r="T149" s="43"/>
      <c r="U149" s="43"/>
      <c r="V149" s="43"/>
      <c r="W149" s="43"/>
      <c r="X149" s="48"/>
      <c r="Y149" s="48"/>
      <c r="Z149" s="48"/>
      <c r="AA149" s="48"/>
      <c r="AB149" s="48"/>
      <c r="AC149" s="48"/>
      <c r="AD149" s="48"/>
      <c r="AE149" s="48"/>
      <c r="AF149" s="48"/>
      <c r="AG149" s="25"/>
      <c r="AH149" s="25"/>
      <c r="AI149" s="25"/>
      <c r="AJ149" s="25"/>
      <c r="AK149" s="25"/>
      <c r="AL149" s="34"/>
      <c r="AM149" s="35"/>
      <c r="AN149" s="32"/>
      <c r="AO149" s="36"/>
      <c r="AP149" s="36"/>
      <c r="AQ149" s="37"/>
      <c r="AR149" s="37"/>
      <c r="AT149" s="29"/>
      <c r="AU149" s="2"/>
    </row>
    <row r="150" spans="1:47" s="22" customFormat="1" x14ac:dyDescent="0.3">
      <c r="A150" s="26"/>
      <c r="B150" s="49"/>
      <c r="C150" s="49"/>
      <c r="D150" s="49"/>
      <c r="E150" s="53"/>
      <c r="F150" s="48"/>
      <c r="G150" s="48"/>
      <c r="H150" s="48"/>
      <c r="I150" s="48"/>
      <c r="J150" s="50"/>
      <c r="K150" s="50"/>
      <c r="L150" s="52"/>
      <c r="M150" s="47"/>
      <c r="N150" s="48"/>
      <c r="O150" s="51"/>
      <c r="P150" s="43"/>
      <c r="Q150" s="43"/>
      <c r="R150" s="43"/>
      <c r="S150" s="43"/>
      <c r="T150" s="43"/>
      <c r="U150" s="43"/>
      <c r="V150" s="43"/>
      <c r="W150" s="43"/>
      <c r="X150" s="48"/>
      <c r="Y150" s="48"/>
      <c r="Z150" s="48"/>
      <c r="AA150" s="48"/>
      <c r="AB150" s="48"/>
      <c r="AC150" s="48"/>
      <c r="AD150" s="48"/>
      <c r="AE150" s="48"/>
      <c r="AF150" s="48"/>
      <c r="AG150" s="25"/>
      <c r="AH150" s="25"/>
      <c r="AI150" s="25"/>
      <c r="AJ150" s="25"/>
      <c r="AK150" s="25"/>
      <c r="AL150" s="34"/>
      <c r="AM150" s="35"/>
      <c r="AN150" s="32"/>
      <c r="AO150" s="36"/>
      <c r="AP150" s="36"/>
      <c r="AQ150" s="37"/>
      <c r="AR150" s="37"/>
      <c r="AT150" s="29"/>
      <c r="AU150" s="2"/>
    </row>
    <row r="151" spans="1:47" s="22" customFormat="1" x14ac:dyDescent="0.3">
      <c r="A151" s="26"/>
      <c r="B151" s="49"/>
      <c r="C151" s="49"/>
      <c r="D151" s="49"/>
      <c r="E151" s="53"/>
      <c r="F151" s="48"/>
      <c r="G151" s="48"/>
      <c r="H151" s="48"/>
      <c r="I151" s="48"/>
      <c r="J151" s="50"/>
      <c r="K151" s="50"/>
      <c r="L151" s="52"/>
      <c r="M151" s="47"/>
      <c r="N151" s="48"/>
      <c r="O151" s="51"/>
      <c r="P151" s="43"/>
      <c r="Q151" s="43"/>
      <c r="R151" s="43"/>
      <c r="S151" s="43"/>
      <c r="T151" s="43"/>
      <c r="U151" s="43"/>
      <c r="V151" s="43"/>
      <c r="W151" s="43"/>
      <c r="X151" s="48"/>
      <c r="Y151" s="48"/>
      <c r="Z151" s="48"/>
      <c r="AA151" s="48"/>
      <c r="AB151" s="48"/>
      <c r="AC151" s="48"/>
      <c r="AD151" s="48"/>
      <c r="AE151" s="48"/>
      <c r="AF151" s="48"/>
      <c r="AG151" s="25"/>
      <c r="AH151" s="25"/>
      <c r="AI151" s="25"/>
      <c r="AJ151" s="25"/>
      <c r="AK151" s="25"/>
      <c r="AL151" s="34"/>
      <c r="AM151" s="35"/>
      <c r="AN151" s="32"/>
      <c r="AO151" s="36"/>
      <c r="AP151" s="36"/>
      <c r="AQ151" s="37"/>
      <c r="AR151" s="37"/>
      <c r="AT151" s="29"/>
      <c r="AU151" s="2"/>
    </row>
    <row r="152" spans="1:47" s="22" customFormat="1" x14ac:dyDescent="0.3">
      <c r="A152" s="26"/>
      <c r="B152" s="49"/>
      <c r="C152" s="49"/>
      <c r="D152" s="49"/>
      <c r="E152" s="53"/>
      <c r="F152" s="48"/>
      <c r="G152" s="48"/>
      <c r="H152" s="48"/>
      <c r="I152" s="48"/>
      <c r="J152" s="50"/>
      <c r="K152" s="50"/>
      <c r="L152" s="52"/>
      <c r="M152" s="47"/>
      <c r="N152" s="48"/>
      <c r="O152" s="51"/>
      <c r="P152" s="43"/>
      <c r="Q152" s="43"/>
      <c r="R152" s="43"/>
      <c r="S152" s="43"/>
      <c r="T152" s="43"/>
      <c r="U152" s="43"/>
      <c r="V152" s="43"/>
      <c r="W152" s="43"/>
      <c r="X152" s="48"/>
      <c r="Y152" s="48"/>
      <c r="Z152" s="48"/>
      <c r="AA152" s="48"/>
      <c r="AB152" s="48"/>
      <c r="AC152" s="48"/>
      <c r="AD152" s="48"/>
      <c r="AE152" s="48"/>
      <c r="AF152" s="48"/>
      <c r="AG152" s="25"/>
      <c r="AH152" s="25"/>
      <c r="AI152" s="25"/>
      <c r="AJ152" s="25"/>
      <c r="AK152" s="25"/>
      <c r="AL152" s="34"/>
      <c r="AM152" s="35"/>
      <c r="AN152" s="32"/>
      <c r="AO152" s="36"/>
      <c r="AP152" s="36"/>
      <c r="AQ152" s="37"/>
      <c r="AR152" s="37"/>
      <c r="AT152" s="29"/>
      <c r="AU152" s="2"/>
    </row>
    <row r="153" spans="1:47" s="22" customFormat="1" x14ac:dyDescent="0.3">
      <c r="A153" s="26"/>
      <c r="B153" s="49"/>
      <c r="C153" s="49"/>
      <c r="D153" s="49"/>
      <c r="E153" s="53"/>
      <c r="F153" s="48"/>
      <c r="G153" s="48"/>
      <c r="H153" s="48"/>
      <c r="I153" s="48"/>
      <c r="J153" s="50"/>
      <c r="K153" s="50"/>
      <c r="L153" s="52"/>
      <c r="M153" s="47"/>
      <c r="N153" s="48"/>
      <c r="O153" s="51"/>
      <c r="P153" s="43"/>
      <c r="Q153" s="43"/>
      <c r="R153" s="43"/>
      <c r="S153" s="43"/>
      <c r="T153" s="43"/>
      <c r="U153" s="43"/>
      <c r="V153" s="43"/>
      <c r="W153" s="43"/>
      <c r="X153" s="48"/>
      <c r="Y153" s="48"/>
      <c r="Z153" s="48"/>
      <c r="AA153" s="48"/>
      <c r="AB153" s="48"/>
      <c r="AC153" s="48"/>
      <c r="AD153" s="48"/>
      <c r="AE153" s="48"/>
      <c r="AF153" s="48"/>
      <c r="AG153" s="25"/>
      <c r="AH153" s="25"/>
      <c r="AI153" s="25"/>
      <c r="AJ153" s="25"/>
      <c r="AK153" s="25"/>
      <c r="AL153" s="34"/>
      <c r="AM153" s="35"/>
      <c r="AN153" s="32"/>
      <c r="AO153" s="36"/>
      <c r="AP153" s="36"/>
      <c r="AQ153" s="37"/>
      <c r="AR153" s="37"/>
      <c r="AT153" s="29"/>
      <c r="AU153" s="2"/>
    </row>
    <row r="154" spans="1:47" s="22" customFormat="1" x14ac:dyDescent="0.3">
      <c r="A154" s="26"/>
      <c r="B154" s="49"/>
      <c r="C154" s="49"/>
      <c r="D154" s="49"/>
      <c r="E154" s="53"/>
      <c r="F154" s="48"/>
      <c r="G154" s="48"/>
      <c r="H154" s="48"/>
      <c r="I154" s="48"/>
      <c r="J154" s="50"/>
      <c r="K154" s="50"/>
      <c r="L154" s="52"/>
      <c r="M154" s="47"/>
      <c r="N154" s="48"/>
      <c r="O154" s="51"/>
      <c r="P154" s="43"/>
      <c r="Q154" s="43"/>
      <c r="R154" s="43"/>
      <c r="S154" s="43"/>
      <c r="T154" s="43"/>
      <c r="U154" s="43"/>
      <c r="V154" s="43"/>
      <c r="W154" s="43"/>
      <c r="X154" s="48"/>
      <c r="Y154" s="48"/>
      <c r="Z154" s="48"/>
      <c r="AA154" s="48"/>
      <c r="AB154" s="48"/>
      <c r="AC154" s="48"/>
      <c r="AD154" s="48"/>
      <c r="AE154" s="48"/>
      <c r="AF154" s="48"/>
      <c r="AG154" s="25"/>
      <c r="AH154" s="25"/>
      <c r="AI154" s="25"/>
      <c r="AJ154" s="25"/>
      <c r="AK154" s="25"/>
      <c r="AL154" s="34"/>
      <c r="AM154" s="35"/>
      <c r="AN154" s="32"/>
      <c r="AO154" s="36"/>
      <c r="AP154" s="36"/>
      <c r="AQ154" s="37"/>
      <c r="AR154" s="37"/>
      <c r="AT154" s="29"/>
      <c r="AU154" s="2"/>
    </row>
    <row r="155" spans="1:47" s="22" customFormat="1" x14ac:dyDescent="0.3">
      <c r="A155" s="26"/>
      <c r="B155" s="49"/>
      <c r="C155" s="49"/>
      <c r="D155" s="49"/>
      <c r="E155" s="53"/>
      <c r="F155" s="48"/>
      <c r="G155" s="48"/>
      <c r="H155" s="48"/>
      <c r="I155" s="48"/>
      <c r="J155" s="50"/>
      <c r="K155" s="50"/>
      <c r="L155" s="52"/>
      <c r="M155" s="47"/>
      <c r="N155" s="48"/>
      <c r="O155" s="51"/>
      <c r="P155" s="43"/>
      <c r="Q155" s="43"/>
      <c r="R155" s="43"/>
      <c r="S155" s="43"/>
      <c r="T155" s="43"/>
      <c r="U155" s="43"/>
      <c r="V155" s="43"/>
      <c r="W155" s="43"/>
      <c r="X155" s="48"/>
      <c r="Y155" s="48"/>
      <c r="Z155" s="48"/>
      <c r="AA155" s="48"/>
      <c r="AB155" s="48"/>
      <c r="AC155" s="48"/>
      <c r="AD155" s="48"/>
      <c r="AE155" s="48"/>
      <c r="AF155" s="48"/>
      <c r="AG155" s="25"/>
      <c r="AH155" s="25"/>
      <c r="AI155" s="25"/>
      <c r="AJ155" s="25"/>
      <c r="AK155" s="25"/>
      <c r="AL155" s="34"/>
      <c r="AM155" s="35"/>
      <c r="AN155" s="32"/>
      <c r="AO155" s="36"/>
      <c r="AP155" s="36"/>
      <c r="AQ155" s="37"/>
      <c r="AR155" s="37"/>
      <c r="AT155" s="29"/>
      <c r="AU155" s="2"/>
    </row>
    <row r="156" spans="1:47" s="22" customFormat="1" x14ac:dyDescent="0.3">
      <c r="A156" s="26"/>
      <c r="B156" s="49"/>
      <c r="C156" s="49"/>
      <c r="D156" s="49"/>
      <c r="E156" s="53"/>
      <c r="F156" s="48"/>
      <c r="G156" s="48"/>
      <c r="H156" s="48"/>
      <c r="I156" s="48"/>
      <c r="J156" s="50"/>
      <c r="K156" s="50"/>
      <c r="L156" s="52"/>
      <c r="M156" s="47"/>
      <c r="N156" s="48"/>
      <c r="O156" s="51"/>
      <c r="P156" s="43"/>
      <c r="Q156" s="43"/>
      <c r="R156" s="43"/>
      <c r="S156" s="43"/>
      <c r="T156" s="43"/>
      <c r="U156" s="43"/>
      <c r="V156" s="43"/>
      <c r="W156" s="43"/>
      <c r="X156" s="48"/>
      <c r="Y156" s="48"/>
      <c r="Z156" s="48"/>
      <c r="AA156" s="48"/>
      <c r="AB156" s="48"/>
      <c r="AC156" s="48"/>
      <c r="AD156" s="48"/>
      <c r="AE156" s="48"/>
      <c r="AF156" s="48"/>
      <c r="AG156" s="25"/>
      <c r="AH156" s="25"/>
      <c r="AI156" s="25"/>
      <c r="AJ156" s="25"/>
      <c r="AK156" s="25"/>
      <c r="AL156" s="34"/>
      <c r="AM156" s="35"/>
      <c r="AN156" s="32"/>
      <c r="AO156" s="36"/>
      <c r="AP156" s="36"/>
      <c r="AQ156" s="37"/>
      <c r="AR156" s="37"/>
      <c r="AT156" s="29"/>
      <c r="AU156" s="2"/>
    </row>
    <row r="157" spans="1:47" s="22" customFormat="1" x14ac:dyDescent="0.3">
      <c r="A157" s="26"/>
      <c r="B157" s="49"/>
      <c r="C157" s="49"/>
      <c r="D157" s="49"/>
      <c r="E157" s="53"/>
      <c r="F157" s="48"/>
      <c r="G157" s="48"/>
      <c r="H157" s="48"/>
      <c r="I157" s="48"/>
      <c r="J157" s="50"/>
      <c r="K157" s="50"/>
      <c r="L157" s="52"/>
      <c r="M157" s="47"/>
      <c r="N157" s="48"/>
      <c r="O157" s="51"/>
      <c r="P157" s="43"/>
      <c r="Q157" s="43"/>
      <c r="R157" s="43"/>
      <c r="S157" s="43"/>
      <c r="T157" s="43"/>
      <c r="U157" s="43"/>
      <c r="V157" s="43"/>
      <c r="W157" s="43"/>
      <c r="X157" s="48"/>
      <c r="Y157" s="48"/>
      <c r="Z157" s="48"/>
      <c r="AA157" s="48"/>
      <c r="AB157" s="48"/>
      <c r="AC157" s="48"/>
      <c r="AD157" s="48"/>
      <c r="AE157" s="48"/>
      <c r="AF157" s="48"/>
      <c r="AG157" s="25"/>
      <c r="AH157" s="25"/>
      <c r="AI157" s="25"/>
      <c r="AJ157" s="25"/>
      <c r="AK157" s="25"/>
      <c r="AL157" s="34"/>
      <c r="AM157" s="35"/>
      <c r="AN157" s="32"/>
      <c r="AO157" s="36"/>
      <c r="AP157" s="36"/>
      <c r="AQ157" s="37"/>
      <c r="AR157" s="37"/>
      <c r="AT157" s="29"/>
      <c r="AU157" s="2"/>
    </row>
    <row r="158" spans="1:47" s="22" customFormat="1" x14ac:dyDescent="0.3">
      <c r="A158" s="26"/>
      <c r="B158" s="49"/>
      <c r="C158" s="49"/>
      <c r="D158" s="49"/>
      <c r="E158" s="53"/>
      <c r="F158" s="48"/>
      <c r="G158" s="48"/>
      <c r="H158" s="48"/>
      <c r="I158" s="48"/>
      <c r="J158" s="50"/>
      <c r="K158" s="50"/>
      <c r="L158" s="52"/>
      <c r="M158" s="47"/>
      <c r="N158" s="48"/>
      <c r="O158" s="51"/>
      <c r="P158" s="43"/>
      <c r="Q158" s="43"/>
      <c r="R158" s="43"/>
      <c r="S158" s="43"/>
      <c r="T158" s="43"/>
      <c r="U158" s="43"/>
      <c r="V158" s="43"/>
      <c r="W158" s="43"/>
      <c r="X158" s="48"/>
      <c r="Y158" s="48"/>
      <c r="Z158" s="48"/>
      <c r="AA158" s="48"/>
      <c r="AB158" s="48"/>
      <c r="AC158" s="48"/>
      <c r="AD158" s="48"/>
      <c r="AE158" s="48"/>
      <c r="AF158" s="48"/>
      <c r="AG158" s="25"/>
      <c r="AH158" s="25"/>
      <c r="AI158" s="25"/>
      <c r="AJ158" s="25"/>
      <c r="AK158" s="25"/>
      <c r="AL158" s="34"/>
      <c r="AM158" s="35"/>
      <c r="AN158" s="32"/>
      <c r="AO158" s="36"/>
      <c r="AP158" s="36"/>
      <c r="AQ158" s="37"/>
      <c r="AR158" s="37"/>
      <c r="AT158" s="29"/>
      <c r="AU158" s="2"/>
    </row>
    <row r="159" spans="1:47" s="22" customFormat="1" x14ac:dyDescent="0.3">
      <c r="A159" s="26"/>
      <c r="B159" s="49"/>
      <c r="C159" s="49"/>
      <c r="D159" s="49"/>
      <c r="E159" s="53"/>
      <c r="F159" s="48"/>
      <c r="G159" s="48"/>
      <c r="H159" s="48"/>
      <c r="I159" s="48"/>
      <c r="J159" s="50"/>
      <c r="K159" s="50"/>
      <c r="L159" s="52"/>
      <c r="M159" s="47"/>
      <c r="N159" s="48"/>
      <c r="O159" s="51"/>
      <c r="P159" s="43"/>
      <c r="Q159" s="43"/>
      <c r="R159" s="43"/>
      <c r="S159" s="43"/>
      <c r="T159" s="43"/>
      <c r="U159" s="43"/>
      <c r="V159" s="43"/>
      <c r="W159" s="43"/>
      <c r="X159" s="48"/>
      <c r="Y159" s="48"/>
      <c r="Z159" s="48"/>
      <c r="AA159" s="48"/>
      <c r="AB159" s="48"/>
      <c r="AC159" s="48"/>
      <c r="AD159" s="48"/>
      <c r="AE159" s="48"/>
      <c r="AF159" s="48"/>
      <c r="AG159" s="25"/>
      <c r="AH159" s="25"/>
      <c r="AI159" s="25"/>
      <c r="AJ159" s="25"/>
      <c r="AK159" s="25"/>
      <c r="AL159" s="34"/>
      <c r="AM159" s="35"/>
      <c r="AN159" s="32"/>
      <c r="AO159" s="36"/>
      <c r="AP159" s="36"/>
      <c r="AQ159" s="37"/>
      <c r="AR159" s="37"/>
      <c r="AT159" s="29"/>
      <c r="AU159" s="2"/>
    </row>
    <row r="160" spans="1:47" s="22" customFormat="1" x14ac:dyDescent="0.3">
      <c r="A160" s="26"/>
      <c r="B160" s="49"/>
      <c r="C160" s="49"/>
      <c r="D160" s="49"/>
      <c r="E160" s="53"/>
      <c r="F160" s="48"/>
      <c r="G160" s="48"/>
      <c r="H160" s="48"/>
      <c r="I160" s="48"/>
      <c r="J160" s="50"/>
      <c r="K160" s="50"/>
      <c r="L160" s="52"/>
      <c r="M160" s="47"/>
      <c r="N160" s="48"/>
      <c r="O160" s="51"/>
      <c r="P160" s="43"/>
      <c r="Q160" s="43"/>
      <c r="R160" s="43"/>
      <c r="S160" s="43"/>
      <c r="T160" s="43"/>
      <c r="U160" s="43"/>
      <c r="V160" s="43"/>
      <c r="W160" s="43"/>
      <c r="X160" s="48"/>
      <c r="Y160" s="48"/>
      <c r="Z160" s="48"/>
      <c r="AA160" s="48"/>
      <c r="AB160" s="48"/>
      <c r="AC160" s="48"/>
      <c r="AD160" s="48"/>
      <c r="AE160" s="48"/>
      <c r="AF160" s="48"/>
      <c r="AG160" s="25"/>
      <c r="AH160" s="25"/>
      <c r="AI160" s="25"/>
      <c r="AJ160" s="25"/>
      <c r="AK160" s="25"/>
      <c r="AL160" s="34"/>
      <c r="AM160" s="35"/>
      <c r="AN160" s="32"/>
      <c r="AO160" s="36"/>
      <c r="AP160" s="36"/>
      <c r="AQ160" s="37"/>
      <c r="AR160" s="37"/>
      <c r="AT160" s="29"/>
      <c r="AU160" s="2"/>
    </row>
    <row r="161" spans="1:47" s="22" customFormat="1" x14ac:dyDescent="0.3">
      <c r="A161" s="26"/>
      <c r="B161" s="49"/>
      <c r="C161" s="49"/>
      <c r="D161" s="49"/>
      <c r="E161" s="53"/>
      <c r="F161" s="48"/>
      <c r="G161" s="48"/>
      <c r="H161" s="48"/>
      <c r="I161" s="48"/>
      <c r="J161" s="50"/>
      <c r="K161" s="50"/>
      <c r="L161" s="52"/>
      <c r="M161" s="47"/>
      <c r="N161" s="48"/>
      <c r="O161" s="51"/>
      <c r="P161" s="43"/>
      <c r="Q161" s="43"/>
      <c r="R161" s="43"/>
      <c r="S161" s="43"/>
      <c r="T161" s="43"/>
      <c r="U161" s="43"/>
      <c r="V161" s="43"/>
      <c r="W161" s="43"/>
      <c r="X161" s="48"/>
      <c r="Y161" s="48"/>
      <c r="Z161" s="48"/>
      <c r="AA161" s="48"/>
      <c r="AB161" s="48"/>
      <c r="AC161" s="48"/>
      <c r="AD161" s="48"/>
      <c r="AE161" s="48"/>
      <c r="AF161" s="48"/>
      <c r="AG161" s="25"/>
      <c r="AH161" s="25"/>
      <c r="AI161" s="25"/>
      <c r="AJ161" s="25"/>
      <c r="AK161" s="25"/>
      <c r="AL161" s="34"/>
      <c r="AM161" s="35"/>
      <c r="AN161" s="32"/>
      <c r="AO161" s="36"/>
      <c r="AP161" s="36"/>
      <c r="AQ161" s="37"/>
      <c r="AR161" s="37"/>
      <c r="AT161" s="29"/>
      <c r="AU161" s="2"/>
    </row>
    <row r="162" spans="1:47" s="22" customFormat="1" x14ac:dyDescent="0.3">
      <c r="A162" s="26"/>
      <c r="B162" s="49"/>
      <c r="C162" s="49"/>
      <c r="D162" s="49"/>
      <c r="E162" s="53"/>
      <c r="F162" s="48"/>
      <c r="G162" s="48"/>
      <c r="H162" s="48"/>
      <c r="I162" s="48"/>
      <c r="J162" s="50"/>
      <c r="K162" s="50"/>
      <c r="L162" s="52"/>
      <c r="M162" s="47"/>
      <c r="N162" s="48"/>
      <c r="O162" s="51"/>
      <c r="P162" s="43"/>
      <c r="Q162" s="43"/>
      <c r="R162" s="43"/>
      <c r="S162" s="43"/>
      <c r="T162" s="43"/>
      <c r="U162" s="43"/>
      <c r="V162" s="43"/>
      <c r="W162" s="43"/>
      <c r="X162" s="48"/>
      <c r="Y162" s="48"/>
      <c r="Z162" s="48"/>
      <c r="AA162" s="48"/>
      <c r="AB162" s="48"/>
      <c r="AC162" s="48"/>
      <c r="AD162" s="48"/>
      <c r="AE162" s="48"/>
      <c r="AF162" s="48"/>
      <c r="AG162" s="25"/>
      <c r="AH162" s="25"/>
      <c r="AI162" s="25"/>
      <c r="AJ162" s="25"/>
      <c r="AK162" s="25"/>
      <c r="AL162" s="34"/>
      <c r="AM162" s="35"/>
      <c r="AN162" s="32"/>
      <c r="AO162" s="36"/>
      <c r="AP162" s="36"/>
      <c r="AQ162" s="37"/>
      <c r="AR162" s="37"/>
      <c r="AT162" s="29"/>
      <c r="AU162" s="2"/>
    </row>
    <row r="163" spans="1:47" s="22" customFormat="1" x14ac:dyDescent="0.3">
      <c r="A163" s="26"/>
      <c r="B163" s="49"/>
      <c r="C163" s="49"/>
      <c r="D163" s="49"/>
      <c r="E163" s="53"/>
      <c r="F163" s="48"/>
      <c r="G163" s="48"/>
      <c r="H163" s="48"/>
      <c r="I163" s="48"/>
      <c r="J163" s="50"/>
      <c r="K163" s="50"/>
      <c r="L163" s="52"/>
      <c r="M163" s="47"/>
      <c r="N163" s="48"/>
      <c r="O163" s="51"/>
      <c r="P163" s="43"/>
      <c r="Q163" s="43"/>
      <c r="R163" s="43"/>
      <c r="S163" s="43"/>
      <c r="T163" s="43"/>
      <c r="U163" s="43"/>
      <c r="V163" s="43"/>
      <c r="W163" s="43"/>
      <c r="X163" s="48"/>
      <c r="Y163" s="48"/>
      <c r="Z163" s="48"/>
      <c r="AA163" s="48"/>
      <c r="AB163" s="48"/>
      <c r="AC163" s="48"/>
      <c r="AD163" s="48"/>
      <c r="AE163" s="48"/>
      <c r="AF163" s="48"/>
      <c r="AG163" s="25"/>
      <c r="AH163" s="25"/>
      <c r="AI163" s="25"/>
      <c r="AJ163" s="25"/>
      <c r="AK163" s="25"/>
      <c r="AL163" s="34"/>
      <c r="AM163" s="35"/>
      <c r="AN163" s="32"/>
      <c r="AO163" s="36"/>
      <c r="AP163" s="36"/>
      <c r="AQ163" s="37"/>
      <c r="AR163" s="37"/>
      <c r="AT163" s="29"/>
      <c r="AU163" s="2"/>
    </row>
    <row r="164" spans="1:47" s="22" customFormat="1" x14ac:dyDescent="0.3">
      <c r="A164" s="26"/>
      <c r="B164" s="49"/>
      <c r="C164" s="49"/>
      <c r="D164" s="49"/>
      <c r="E164" s="53"/>
      <c r="F164" s="48"/>
      <c r="G164" s="48"/>
      <c r="H164" s="48"/>
      <c r="I164" s="48"/>
      <c r="J164" s="50"/>
      <c r="K164" s="50"/>
      <c r="L164" s="52"/>
      <c r="M164" s="47"/>
      <c r="N164" s="48"/>
      <c r="O164" s="51"/>
      <c r="P164" s="43"/>
      <c r="Q164" s="43"/>
      <c r="R164" s="43"/>
      <c r="S164" s="43"/>
      <c r="T164" s="43"/>
      <c r="U164" s="43"/>
      <c r="V164" s="43"/>
      <c r="W164" s="43"/>
      <c r="X164" s="48"/>
      <c r="Y164" s="48"/>
      <c r="Z164" s="48"/>
      <c r="AA164" s="48"/>
      <c r="AB164" s="48"/>
      <c r="AC164" s="48"/>
      <c r="AD164" s="48"/>
      <c r="AE164" s="48"/>
      <c r="AF164" s="48"/>
      <c r="AG164" s="25"/>
      <c r="AH164" s="25"/>
      <c r="AI164" s="25"/>
      <c r="AJ164" s="25"/>
      <c r="AK164" s="25"/>
      <c r="AL164" s="34"/>
      <c r="AM164" s="35"/>
      <c r="AN164" s="32"/>
      <c r="AO164" s="36"/>
      <c r="AP164" s="36"/>
      <c r="AQ164" s="37"/>
      <c r="AR164" s="37"/>
      <c r="AT164" s="29"/>
      <c r="AU164" s="2"/>
    </row>
    <row r="165" spans="1:47" s="22" customFormat="1" x14ac:dyDescent="0.3">
      <c r="A165" s="26"/>
      <c r="B165" s="49"/>
      <c r="C165" s="49"/>
      <c r="D165" s="49"/>
      <c r="E165" s="53"/>
      <c r="F165" s="48"/>
      <c r="G165" s="48"/>
      <c r="H165" s="48"/>
      <c r="I165" s="48"/>
      <c r="J165" s="50"/>
      <c r="K165" s="50"/>
      <c r="L165" s="52"/>
      <c r="M165" s="47"/>
      <c r="N165" s="48"/>
      <c r="O165" s="51"/>
      <c r="P165" s="43"/>
      <c r="Q165" s="43"/>
      <c r="R165" s="43"/>
      <c r="S165" s="43"/>
      <c r="T165" s="43"/>
      <c r="U165" s="43"/>
      <c r="V165" s="43"/>
      <c r="W165" s="43"/>
      <c r="X165" s="48"/>
      <c r="Y165" s="48"/>
      <c r="Z165" s="48"/>
      <c r="AA165" s="48"/>
      <c r="AB165" s="48"/>
      <c r="AC165" s="48"/>
      <c r="AD165" s="48"/>
      <c r="AE165" s="48"/>
      <c r="AF165" s="48"/>
      <c r="AG165" s="25"/>
      <c r="AH165" s="25"/>
      <c r="AI165" s="25"/>
      <c r="AJ165" s="25"/>
      <c r="AK165" s="25"/>
      <c r="AL165" s="34"/>
      <c r="AM165" s="35"/>
      <c r="AN165" s="32"/>
      <c r="AO165" s="36"/>
      <c r="AP165" s="36"/>
      <c r="AQ165" s="37"/>
      <c r="AR165" s="37"/>
      <c r="AT165" s="29"/>
      <c r="AU165" s="2"/>
    </row>
    <row r="166" spans="1:47" s="22" customFormat="1" x14ac:dyDescent="0.3">
      <c r="A166" s="26"/>
      <c r="B166" s="49"/>
      <c r="C166" s="49"/>
      <c r="D166" s="49"/>
      <c r="E166" s="53"/>
      <c r="F166" s="48"/>
      <c r="G166" s="48"/>
      <c r="H166" s="48"/>
      <c r="I166" s="48"/>
      <c r="J166" s="50"/>
      <c r="K166" s="50"/>
      <c r="L166" s="52"/>
      <c r="M166" s="47"/>
      <c r="N166" s="48"/>
      <c r="O166" s="51"/>
      <c r="P166" s="43"/>
      <c r="Q166" s="43"/>
      <c r="R166" s="43"/>
      <c r="S166" s="43"/>
      <c r="T166" s="43"/>
      <c r="U166" s="43"/>
      <c r="V166" s="43"/>
      <c r="W166" s="43"/>
      <c r="X166" s="48"/>
      <c r="Y166" s="48"/>
      <c r="Z166" s="48"/>
      <c r="AA166" s="48"/>
      <c r="AB166" s="48"/>
      <c r="AC166" s="48"/>
      <c r="AD166" s="48"/>
      <c r="AE166" s="48"/>
      <c r="AF166" s="48"/>
      <c r="AG166" s="25"/>
      <c r="AH166" s="25"/>
      <c r="AI166" s="25"/>
      <c r="AJ166" s="25"/>
      <c r="AK166" s="25"/>
      <c r="AL166" s="34"/>
      <c r="AM166" s="35"/>
      <c r="AN166" s="32"/>
      <c r="AO166" s="36"/>
      <c r="AP166" s="36"/>
      <c r="AQ166" s="37"/>
      <c r="AR166" s="37"/>
      <c r="AT166" s="29"/>
      <c r="AU166" s="2"/>
    </row>
    <row r="167" spans="1:47" s="22" customFormat="1" x14ac:dyDescent="0.3">
      <c r="A167" s="26"/>
      <c r="B167" s="49"/>
      <c r="C167" s="49"/>
      <c r="D167" s="49"/>
      <c r="E167" s="53"/>
      <c r="F167" s="48"/>
      <c r="G167" s="48"/>
      <c r="H167" s="48"/>
      <c r="I167" s="48"/>
      <c r="J167" s="50"/>
      <c r="K167" s="50"/>
      <c r="L167" s="52"/>
      <c r="M167" s="47"/>
      <c r="N167" s="48"/>
      <c r="O167" s="51"/>
      <c r="P167" s="43"/>
      <c r="Q167" s="43"/>
      <c r="R167" s="43"/>
      <c r="S167" s="43"/>
      <c r="T167" s="43"/>
      <c r="U167" s="43"/>
      <c r="V167" s="43"/>
      <c r="W167" s="43"/>
      <c r="X167" s="48"/>
      <c r="Y167" s="48"/>
      <c r="Z167" s="48"/>
      <c r="AA167" s="48"/>
      <c r="AB167" s="48"/>
      <c r="AC167" s="48"/>
      <c r="AD167" s="48"/>
      <c r="AE167" s="48"/>
      <c r="AF167" s="48"/>
      <c r="AG167" s="25"/>
      <c r="AH167" s="25"/>
      <c r="AI167" s="25"/>
      <c r="AJ167" s="25"/>
      <c r="AK167" s="25"/>
      <c r="AL167" s="34"/>
      <c r="AM167" s="35"/>
      <c r="AN167" s="32"/>
      <c r="AO167" s="36"/>
      <c r="AP167" s="36"/>
      <c r="AQ167" s="37"/>
      <c r="AR167" s="37"/>
      <c r="AT167" s="29"/>
      <c r="AU167" s="2"/>
    </row>
    <row r="168" spans="1:47" s="22" customFormat="1" x14ac:dyDescent="0.3">
      <c r="A168" s="26"/>
      <c r="B168" s="49"/>
      <c r="C168" s="49"/>
      <c r="D168" s="49"/>
      <c r="E168" s="53"/>
      <c r="F168" s="48"/>
      <c r="G168" s="48"/>
      <c r="H168" s="48"/>
      <c r="I168" s="48"/>
      <c r="J168" s="50"/>
      <c r="K168" s="50"/>
      <c r="L168" s="52"/>
      <c r="M168" s="47"/>
      <c r="N168" s="48"/>
      <c r="O168" s="51"/>
      <c r="P168" s="43"/>
      <c r="Q168" s="43"/>
      <c r="R168" s="43"/>
      <c r="S168" s="43"/>
      <c r="T168" s="43"/>
      <c r="U168" s="43"/>
      <c r="V168" s="43"/>
      <c r="W168" s="43"/>
      <c r="X168" s="48"/>
      <c r="Y168" s="48"/>
      <c r="Z168" s="48"/>
      <c r="AA168" s="48"/>
      <c r="AB168" s="48"/>
      <c r="AC168" s="48"/>
      <c r="AD168" s="48"/>
      <c r="AE168" s="48"/>
      <c r="AF168" s="48"/>
      <c r="AG168" s="25"/>
      <c r="AH168" s="25"/>
      <c r="AI168" s="25"/>
      <c r="AJ168" s="25"/>
      <c r="AK168" s="25"/>
      <c r="AL168" s="34"/>
      <c r="AM168" s="35"/>
      <c r="AN168" s="32"/>
      <c r="AO168" s="36"/>
      <c r="AP168" s="36"/>
      <c r="AQ168" s="37"/>
      <c r="AR168" s="37"/>
      <c r="AT168" s="29"/>
      <c r="AU168" s="2"/>
    </row>
    <row r="169" spans="1:47" s="22" customFormat="1" x14ac:dyDescent="0.3">
      <c r="A169" s="26"/>
      <c r="B169" s="49"/>
      <c r="C169" s="49"/>
      <c r="D169" s="49"/>
      <c r="E169" s="53"/>
      <c r="F169" s="48"/>
      <c r="G169" s="48"/>
      <c r="H169" s="48"/>
      <c r="I169" s="48"/>
      <c r="J169" s="50"/>
      <c r="K169" s="50"/>
      <c r="L169" s="52"/>
      <c r="M169" s="47"/>
      <c r="N169" s="48"/>
      <c r="O169" s="51"/>
      <c r="P169" s="43"/>
      <c r="Q169" s="43"/>
      <c r="R169" s="43"/>
      <c r="S169" s="43"/>
      <c r="T169" s="43"/>
      <c r="U169" s="43"/>
      <c r="V169" s="43"/>
      <c r="W169" s="43"/>
      <c r="X169" s="48"/>
      <c r="Y169" s="48"/>
      <c r="Z169" s="48"/>
      <c r="AA169" s="48"/>
      <c r="AB169" s="48"/>
      <c r="AC169" s="48"/>
      <c r="AD169" s="48"/>
      <c r="AE169" s="48"/>
      <c r="AF169" s="48"/>
      <c r="AG169" s="25"/>
      <c r="AH169" s="25"/>
      <c r="AI169" s="25"/>
      <c r="AJ169" s="25"/>
      <c r="AK169" s="25"/>
      <c r="AL169" s="34"/>
      <c r="AM169" s="35"/>
      <c r="AN169" s="32"/>
      <c r="AO169" s="36"/>
      <c r="AP169" s="36"/>
      <c r="AQ169" s="37"/>
      <c r="AR169" s="37"/>
      <c r="AT169" s="29"/>
      <c r="AU169" s="2"/>
    </row>
    <row r="170" spans="1:47" s="22" customFormat="1" x14ac:dyDescent="0.3">
      <c r="A170" s="26"/>
      <c r="B170" s="49"/>
      <c r="C170" s="49"/>
      <c r="D170" s="49"/>
      <c r="E170" s="53"/>
      <c r="F170" s="48"/>
      <c r="G170" s="48"/>
      <c r="H170" s="48"/>
      <c r="I170" s="48"/>
      <c r="J170" s="50"/>
      <c r="K170" s="50"/>
      <c r="L170" s="52"/>
      <c r="M170" s="47"/>
      <c r="N170" s="48"/>
      <c r="O170" s="51"/>
      <c r="P170" s="43"/>
      <c r="Q170" s="43"/>
      <c r="R170" s="43"/>
      <c r="S170" s="43"/>
      <c r="T170" s="43"/>
      <c r="U170" s="43"/>
      <c r="V170" s="43"/>
      <c r="W170" s="43"/>
      <c r="X170" s="48"/>
      <c r="Y170" s="48"/>
      <c r="Z170" s="48"/>
      <c r="AA170" s="48"/>
      <c r="AB170" s="48"/>
      <c r="AC170" s="48"/>
      <c r="AD170" s="48"/>
      <c r="AE170" s="48"/>
      <c r="AF170" s="48"/>
      <c r="AG170" s="25"/>
      <c r="AH170" s="25"/>
      <c r="AI170" s="25"/>
      <c r="AJ170" s="25"/>
      <c r="AK170" s="25"/>
      <c r="AL170" s="34"/>
      <c r="AM170" s="35"/>
      <c r="AN170" s="32"/>
      <c r="AO170" s="36"/>
      <c r="AP170" s="36"/>
      <c r="AQ170" s="37"/>
      <c r="AR170" s="37"/>
      <c r="AT170" s="29"/>
      <c r="AU170" s="2"/>
    </row>
    <row r="171" spans="1:47" s="22" customFormat="1" x14ac:dyDescent="0.3">
      <c r="A171" s="26"/>
      <c r="B171" s="49"/>
      <c r="C171" s="49"/>
      <c r="D171" s="49"/>
      <c r="E171" s="53"/>
      <c r="F171" s="48"/>
      <c r="G171" s="48"/>
      <c r="H171" s="48"/>
      <c r="I171" s="48"/>
      <c r="J171" s="50"/>
      <c r="K171" s="50"/>
      <c r="L171" s="52"/>
      <c r="M171" s="47"/>
      <c r="N171" s="48"/>
      <c r="O171" s="51"/>
      <c r="P171" s="43"/>
      <c r="Q171" s="43"/>
      <c r="R171" s="43"/>
      <c r="S171" s="43"/>
      <c r="T171" s="43"/>
      <c r="U171" s="43"/>
      <c r="V171" s="43"/>
      <c r="W171" s="43"/>
      <c r="X171" s="48"/>
      <c r="Y171" s="48"/>
      <c r="Z171" s="48"/>
      <c r="AA171" s="48"/>
      <c r="AB171" s="48"/>
      <c r="AC171" s="48"/>
      <c r="AD171" s="48"/>
      <c r="AE171" s="48"/>
      <c r="AF171" s="48"/>
      <c r="AG171" s="25"/>
      <c r="AH171" s="25"/>
      <c r="AI171" s="25"/>
      <c r="AJ171" s="25"/>
      <c r="AK171" s="25"/>
      <c r="AL171" s="34"/>
      <c r="AM171" s="35"/>
      <c r="AN171" s="32"/>
      <c r="AO171" s="36"/>
      <c r="AP171" s="36"/>
      <c r="AQ171" s="37"/>
      <c r="AR171" s="37"/>
      <c r="AT171" s="29"/>
      <c r="AU171" s="2"/>
    </row>
    <row r="172" spans="1:47" s="22" customFormat="1" x14ac:dyDescent="0.3">
      <c r="A172" s="26"/>
      <c r="B172" s="49"/>
      <c r="C172" s="49"/>
      <c r="D172" s="49"/>
      <c r="E172" s="53"/>
      <c r="F172" s="48"/>
      <c r="G172" s="48"/>
      <c r="H172" s="48"/>
      <c r="I172" s="48"/>
      <c r="J172" s="50"/>
      <c r="K172" s="50"/>
      <c r="L172" s="52"/>
      <c r="M172" s="47"/>
      <c r="N172" s="48"/>
      <c r="O172" s="51"/>
      <c r="P172" s="43"/>
      <c r="Q172" s="43"/>
      <c r="R172" s="43"/>
      <c r="S172" s="43"/>
      <c r="T172" s="43"/>
      <c r="U172" s="43"/>
      <c r="V172" s="43"/>
      <c r="W172" s="43"/>
      <c r="X172" s="48"/>
      <c r="Y172" s="48"/>
      <c r="Z172" s="48"/>
      <c r="AA172" s="48"/>
      <c r="AB172" s="48"/>
      <c r="AC172" s="48"/>
      <c r="AD172" s="48"/>
      <c r="AE172" s="48"/>
      <c r="AF172" s="48"/>
      <c r="AG172" s="25"/>
      <c r="AH172" s="25"/>
      <c r="AI172" s="25"/>
      <c r="AJ172" s="25"/>
      <c r="AK172" s="25"/>
      <c r="AL172" s="34"/>
      <c r="AM172" s="35"/>
      <c r="AN172" s="32"/>
      <c r="AO172" s="36"/>
      <c r="AP172" s="36"/>
      <c r="AQ172" s="37"/>
      <c r="AR172" s="37"/>
      <c r="AT172" s="29"/>
      <c r="AU172" s="2"/>
    </row>
    <row r="173" spans="1:47" s="22" customFormat="1" x14ac:dyDescent="0.3">
      <c r="A173" s="26"/>
      <c r="B173" s="49"/>
      <c r="C173" s="49"/>
      <c r="D173" s="49"/>
      <c r="E173" s="53"/>
      <c r="F173" s="48"/>
      <c r="G173" s="48"/>
      <c r="H173" s="48"/>
      <c r="I173" s="48"/>
      <c r="J173" s="50"/>
      <c r="K173" s="50"/>
      <c r="L173" s="52"/>
      <c r="M173" s="47"/>
      <c r="N173" s="48"/>
      <c r="O173" s="51"/>
      <c r="P173" s="43"/>
      <c r="Q173" s="43"/>
      <c r="R173" s="43"/>
      <c r="S173" s="43"/>
      <c r="T173" s="43"/>
      <c r="U173" s="43"/>
      <c r="V173" s="43"/>
      <c r="W173" s="43"/>
      <c r="X173" s="48"/>
      <c r="Y173" s="48"/>
      <c r="Z173" s="48"/>
      <c r="AA173" s="48"/>
      <c r="AB173" s="48"/>
      <c r="AC173" s="48"/>
      <c r="AD173" s="48"/>
      <c r="AE173" s="48"/>
      <c r="AF173" s="48"/>
      <c r="AG173" s="25"/>
      <c r="AH173" s="25"/>
      <c r="AI173" s="25"/>
      <c r="AJ173" s="25"/>
      <c r="AK173" s="25"/>
      <c r="AL173" s="34"/>
      <c r="AM173" s="35"/>
      <c r="AN173" s="32"/>
      <c r="AO173" s="36"/>
      <c r="AP173" s="36"/>
      <c r="AQ173" s="37"/>
      <c r="AR173" s="37"/>
      <c r="AT173" s="29"/>
      <c r="AU173" s="2"/>
    </row>
    <row r="174" spans="1:47" s="22" customFormat="1" x14ac:dyDescent="0.3">
      <c r="A174" s="26"/>
      <c r="B174" s="49"/>
      <c r="C174" s="49"/>
      <c r="D174" s="49"/>
      <c r="E174" s="53"/>
      <c r="F174" s="48"/>
      <c r="G174" s="48"/>
      <c r="H174" s="48"/>
      <c r="I174" s="48"/>
      <c r="J174" s="50"/>
      <c r="K174" s="50"/>
      <c r="L174" s="52"/>
      <c r="M174" s="47"/>
      <c r="N174" s="48"/>
      <c r="O174" s="51"/>
      <c r="P174" s="43"/>
      <c r="Q174" s="43"/>
      <c r="R174" s="43"/>
      <c r="S174" s="43"/>
      <c r="T174" s="43"/>
      <c r="U174" s="43"/>
      <c r="V174" s="43"/>
      <c r="W174" s="43"/>
      <c r="X174" s="48"/>
      <c r="Y174" s="48"/>
      <c r="Z174" s="48"/>
      <c r="AA174" s="48"/>
      <c r="AB174" s="48"/>
      <c r="AC174" s="48"/>
      <c r="AD174" s="48"/>
      <c r="AE174" s="48"/>
      <c r="AF174" s="48"/>
      <c r="AG174" s="25"/>
      <c r="AH174" s="25"/>
      <c r="AI174" s="25"/>
      <c r="AJ174" s="25"/>
      <c r="AK174" s="25"/>
      <c r="AL174" s="34"/>
      <c r="AM174" s="35"/>
      <c r="AN174" s="32"/>
      <c r="AO174" s="36"/>
      <c r="AP174" s="36"/>
      <c r="AQ174" s="37"/>
      <c r="AR174" s="37"/>
      <c r="AT174" s="29"/>
      <c r="AU174" s="2"/>
    </row>
    <row r="175" spans="1:47" s="22" customFormat="1" x14ac:dyDescent="0.3">
      <c r="A175" s="26"/>
      <c r="B175" s="49"/>
      <c r="C175" s="49"/>
      <c r="D175" s="49"/>
      <c r="E175" s="53"/>
      <c r="F175" s="48"/>
      <c r="G175" s="48"/>
      <c r="H175" s="48"/>
      <c r="I175" s="48"/>
      <c r="J175" s="50"/>
      <c r="K175" s="50"/>
      <c r="L175" s="52"/>
      <c r="M175" s="47"/>
      <c r="N175" s="48"/>
      <c r="O175" s="51"/>
      <c r="P175" s="43"/>
      <c r="Q175" s="43"/>
      <c r="R175" s="43"/>
      <c r="S175" s="43"/>
      <c r="T175" s="43"/>
      <c r="U175" s="43"/>
      <c r="V175" s="43"/>
      <c r="W175" s="43"/>
      <c r="X175" s="48"/>
      <c r="Y175" s="48"/>
      <c r="Z175" s="48"/>
      <c r="AA175" s="48"/>
      <c r="AB175" s="48"/>
      <c r="AC175" s="48"/>
      <c r="AD175" s="48"/>
      <c r="AE175" s="48"/>
      <c r="AF175" s="48"/>
      <c r="AG175" s="25"/>
      <c r="AH175" s="25"/>
      <c r="AI175" s="25"/>
      <c r="AJ175" s="25"/>
      <c r="AK175" s="25"/>
      <c r="AL175" s="34"/>
      <c r="AM175" s="35"/>
      <c r="AN175" s="32"/>
      <c r="AO175" s="36"/>
      <c r="AP175" s="36"/>
      <c r="AQ175" s="37"/>
      <c r="AR175" s="37"/>
      <c r="AT175" s="29"/>
      <c r="AU175" s="2"/>
    </row>
    <row r="176" spans="1:47" s="22" customFormat="1" x14ac:dyDescent="0.3">
      <c r="A176" s="26"/>
      <c r="B176" s="49"/>
      <c r="C176" s="49"/>
      <c r="D176" s="49"/>
      <c r="E176" s="53"/>
      <c r="F176" s="48"/>
      <c r="G176" s="48"/>
      <c r="H176" s="48"/>
      <c r="I176" s="48"/>
      <c r="J176" s="50"/>
      <c r="K176" s="50"/>
      <c r="L176" s="52"/>
      <c r="M176" s="47"/>
      <c r="N176" s="48"/>
      <c r="O176" s="51"/>
      <c r="P176" s="43"/>
      <c r="Q176" s="43"/>
      <c r="R176" s="43"/>
      <c r="S176" s="43"/>
      <c r="T176" s="43"/>
      <c r="U176" s="43"/>
      <c r="V176" s="43"/>
      <c r="W176" s="43"/>
      <c r="X176" s="48"/>
      <c r="Y176" s="48"/>
      <c r="Z176" s="48"/>
      <c r="AA176" s="48"/>
      <c r="AB176" s="48"/>
      <c r="AC176" s="48"/>
      <c r="AD176" s="48"/>
      <c r="AE176" s="48"/>
      <c r="AF176" s="48"/>
      <c r="AG176" s="25"/>
      <c r="AH176" s="25"/>
      <c r="AI176" s="25"/>
      <c r="AJ176" s="25"/>
      <c r="AK176" s="25"/>
      <c r="AL176" s="34"/>
      <c r="AM176" s="35"/>
      <c r="AN176" s="32"/>
      <c r="AO176" s="36"/>
      <c r="AP176" s="36"/>
      <c r="AQ176" s="37"/>
      <c r="AR176" s="37"/>
      <c r="AT176" s="29"/>
      <c r="AU176" s="2"/>
    </row>
    <row r="177" spans="1:47" s="22" customFormat="1" x14ac:dyDescent="0.3">
      <c r="A177" s="26"/>
      <c r="B177" s="49"/>
      <c r="C177" s="49"/>
      <c r="D177" s="49"/>
      <c r="E177" s="53"/>
      <c r="F177" s="48"/>
      <c r="G177" s="48"/>
      <c r="H177" s="48"/>
      <c r="I177" s="48"/>
      <c r="J177" s="50"/>
      <c r="K177" s="50"/>
      <c r="L177" s="52"/>
      <c r="M177" s="47"/>
      <c r="N177" s="48"/>
      <c r="O177" s="51"/>
      <c r="P177" s="43"/>
      <c r="Q177" s="43"/>
      <c r="R177" s="43"/>
      <c r="S177" s="43"/>
      <c r="T177" s="43"/>
      <c r="U177" s="43"/>
      <c r="V177" s="43"/>
      <c r="W177" s="43"/>
      <c r="X177" s="48"/>
      <c r="Y177" s="48"/>
      <c r="Z177" s="48"/>
      <c r="AA177" s="48"/>
      <c r="AB177" s="48"/>
      <c r="AC177" s="48"/>
      <c r="AD177" s="48"/>
      <c r="AE177" s="48"/>
      <c r="AF177" s="48"/>
      <c r="AG177" s="25"/>
      <c r="AH177" s="25"/>
      <c r="AI177" s="25"/>
      <c r="AJ177" s="25"/>
      <c r="AK177" s="25"/>
      <c r="AL177" s="34"/>
      <c r="AM177" s="35"/>
      <c r="AN177" s="32"/>
      <c r="AO177" s="36"/>
      <c r="AP177" s="36"/>
      <c r="AQ177" s="37"/>
      <c r="AR177" s="37"/>
      <c r="AT177" s="29"/>
      <c r="AU177" s="2"/>
    </row>
    <row r="178" spans="1:47" s="22" customFormat="1" x14ac:dyDescent="0.3">
      <c r="A178" s="26"/>
      <c r="B178" s="49"/>
      <c r="C178" s="49"/>
      <c r="D178" s="49"/>
      <c r="E178" s="53"/>
      <c r="F178" s="48"/>
      <c r="G178" s="48"/>
      <c r="H178" s="48"/>
      <c r="I178" s="48"/>
      <c r="J178" s="50"/>
      <c r="K178" s="50"/>
      <c r="L178" s="52"/>
      <c r="M178" s="47"/>
      <c r="N178" s="48"/>
      <c r="O178" s="51"/>
      <c r="P178" s="43"/>
      <c r="Q178" s="43"/>
      <c r="R178" s="43"/>
      <c r="S178" s="43"/>
      <c r="T178" s="43"/>
      <c r="U178" s="43"/>
      <c r="V178" s="43"/>
      <c r="W178" s="43"/>
      <c r="X178" s="48"/>
      <c r="Y178" s="48"/>
      <c r="Z178" s="48"/>
      <c r="AA178" s="48"/>
      <c r="AB178" s="48"/>
      <c r="AC178" s="48"/>
      <c r="AD178" s="48"/>
      <c r="AE178" s="48"/>
      <c r="AF178" s="48"/>
      <c r="AG178" s="25"/>
      <c r="AH178" s="25"/>
      <c r="AI178" s="25"/>
      <c r="AJ178" s="25"/>
      <c r="AK178" s="25"/>
      <c r="AL178" s="34"/>
      <c r="AM178" s="35"/>
      <c r="AN178" s="32"/>
      <c r="AO178" s="36"/>
      <c r="AP178" s="36"/>
      <c r="AQ178" s="37"/>
      <c r="AR178" s="37"/>
      <c r="AT178" s="29"/>
      <c r="AU178" s="2"/>
    </row>
    <row r="179" spans="1:47" s="22" customFormat="1" x14ac:dyDescent="0.3">
      <c r="A179" s="26"/>
      <c r="B179" s="49"/>
      <c r="C179" s="49"/>
      <c r="D179" s="49"/>
      <c r="E179" s="53"/>
      <c r="F179" s="48"/>
      <c r="G179" s="48"/>
      <c r="H179" s="48"/>
      <c r="I179" s="48"/>
      <c r="J179" s="50"/>
      <c r="K179" s="50"/>
      <c r="L179" s="52"/>
      <c r="M179" s="47"/>
      <c r="N179" s="48"/>
      <c r="O179" s="51"/>
      <c r="P179" s="43"/>
      <c r="Q179" s="43"/>
      <c r="R179" s="43"/>
      <c r="S179" s="43"/>
      <c r="T179" s="43"/>
      <c r="U179" s="43"/>
      <c r="V179" s="43"/>
      <c r="W179" s="43"/>
      <c r="X179" s="48"/>
      <c r="Y179" s="48"/>
      <c r="Z179" s="48"/>
      <c r="AA179" s="48"/>
      <c r="AB179" s="48"/>
      <c r="AC179" s="48"/>
      <c r="AD179" s="48"/>
      <c r="AE179" s="48"/>
      <c r="AF179" s="48"/>
      <c r="AG179" s="25"/>
      <c r="AH179" s="25"/>
      <c r="AI179" s="25"/>
      <c r="AJ179" s="25"/>
      <c r="AK179" s="25"/>
      <c r="AL179" s="34"/>
      <c r="AM179" s="35"/>
      <c r="AN179" s="32"/>
      <c r="AO179" s="36"/>
      <c r="AP179" s="36"/>
      <c r="AQ179" s="37"/>
      <c r="AR179" s="37"/>
      <c r="AT179" s="29"/>
      <c r="AU179" s="2"/>
    </row>
    <row r="180" spans="1:47" s="22" customFormat="1" x14ac:dyDescent="0.3">
      <c r="A180" s="26"/>
      <c r="B180" s="49"/>
      <c r="C180" s="49"/>
      <c r="D180" s="49"/>
      <c r="E180" s="53"/>
      <c r="F180" s="48"/>
      <c r="G180" s="48"/>
      <c r="H180" s="48"/>
      <c r="I180" s="48"/>
      <c r="J180" s="50"/>
      <c r="K180" s="50"/>
      <c r="L180" s="52"/>
      <c r="M180" s="47"/>
      <c r="N180" s="48"/>
      <c r="O180" s="51"/>
      <c r="P180" s="43"/>
      <c r="Q180" s="43"/>
      <c r="R180" s="43"/>
      <c r="S180" s="43"/>
      <c r="T180" s="43"/>
      <c r="U180" s="43"/>
      <c r="V180" s="43"/>
      <c r="W180" s="43"/>
      <c r="X180" s="48"/>
      <c r="Y180" s="48"/>
      <c r="Z180" s="48"/>
      <c r="AA180" s="48"/>
      <c r="AB180" s="48"/>
      <c r="AC180" s="48"/>
      <c r="AD180" s="48"/>
      <c r="AE180" s="48"/>
      <c r="AF180" s="48"/>
      <c r="AG180" s="25"/>
      <c r="AH180" s="25"/>
      <c r="AI180" s="25"/>
      <c r="AJ180" s="25"/>
      <c r="AK180" s="25"/>
      <c r="AL180" s="34"/>
      <c r="AM180" s="35"/>
      <c r="AN180" s="32"/>
      <c r="AO180" s="36"/>
      <c r="AP180" s="36"/>
      <c r="AQ180" s="37"/>
      <c r="AR180" s="37"/>
      <c r="AT180" s="29"/>
      <c r="AU180" s="2"/>
    </row>
    <row r="181" spans="1:47" s="22" customFormat="1" x14ac:dyDescent="0.3">
      <c r="A181" s="26"/>
      <c r="B181" s="49"/>
      <c r="C181" s="49"/>
      <c r="D181" s="49"/>
      <c r="E181" s="53"/>
      <c r="F181" s="48"/>
      <c r="G181" s="48"/>
      <c r="H181" s="48"/>
      <c r="I181" s="48"/>
      <c r="J181" s="50"/>
      <c r="K181" s="50"/>
      <c r="L181" s="52"/>
      <c r="M181" s="47"/>
      <c r="N181" s="48"/>
      <c r="O181" s="51"/>
      <c r="P181" s="43"/>
      <c r="Q181" s="43"/>
      <c r="R181" s="43"/>
      <c r="S181" s="43"/>
      <c r="T181" s="43"/>
      <c r="U181" s="43"/>
      <c r="V181" s="43"/>
      <c r="W181" s="43"/>
      <c r="X181" s="48"/>
      <c r="Y181" s="48"/>
      <c r="Z181" s="48"/>
      <c r="AA181" s="48"/>
      <c r="AB181" s="48"/>
      <c r="AC181" s="48"/>
      <c r="AD181" s="48"/>
      <c r="AE181" s="48"/>
      <c r="AF181" s="48"/>
      <c r="AG181" s="25"/>
      <c r="AH181" s="25"/>
      <c r="AI181" s="25"/>
      <c r="AJ181" s="25"/>
      <c r="AK181" s="25"/>
      <c r="AL181" s="34"/>
      <c r="AM181" s="35"/>
      <c r="AN181" s="32"/>
      <c r="AO181" s="36"/>
      <c r="AP181" s="36"/>
      <c r="AQ181" s="37"/>
      <c r="AR181" s="37"/>
      <c r="AT181" s="29"/>
      <c r="AU181" s="2"/>
    </row>
    <row r="182" spans="1:47" s="22" customFormat="1" x14ac:dyDescent="0.3">
      <c r="A182" s="26"/>
      <c r="B182" s="49"/>
      <c r="C182" s="49"/>
      <c r="D182" s="49"/>
      <c r="E182" s="53"/>
      <c r="F182" s="48"/>
      <c r="G182" s="48"/>
      <c r="H182" s="48"/>
      <c r="I182" s="48"/>
      <c r="J182" s="50"/>
      <c r="K182" s="50"/>
      <c r="L182" s="52"/>
      <c r="M182" s="47"/>
      <c r="N182" s="48"/>
      <c r="O182" s="51"/>
      <c r="P182" s="43"/>
      <c r="Q182" s="43"/>
      <c r="R182" s="43"/>
      <c r="S182" s="43"/>
      <c r="T182" s="43"/>
      <c r="U182" s="43"/>
      <c r="V182" s="43"/>
      <c r="W182" s="43"/>
      <c r="X182" s="48"/>
      <c r="Y182" s="48"/>
      <c r="Z182" s="48"/>
      <c r="AA182" s="48"/>
      <c r="AB182" s="48"/>
      <c r="AC182" s="48"/>
      <c r="AD182" s="48"/>
      <c r="AE182" s="48"/>
      <c r="AF182" s="48"/>
      <c r="AG182" s="25"/>
      <c r="AH182" s="25"/>
      <c r="AI182" s="25"/>
      <c r="AJ182" s="25"/>
      <c r="AK182" s="25"/>
      <c r="AL182" s="34"/>
      <c r="AM182" s="35"/>
      <c r="AN182" s="32"/>
      <c r="AO182" s="36"/>
      <c r="AP182" s="36"/>
      <c r="AQ182" s="37"/>
      <c r="AR182" s="37"/>
      <c r="AT182" s="29"/>
      <c r="AU182" s="2"/>
    </row>
    <row r="183" spans="1:47" s="22" customFormat="1" x14ac:dyDescent="0.3">
      <c r="A183" s="26"/>
      <c r="B183" s="49"/>
      <c r="C183" s="49"/>
      <c r="D183" s="49"/>
      <c r="E183" s="53"/>
      <c r="F183" s="48"/>
      <c r="G183" s="48"/>
      <c r="H183" s="48"/>
      <c r="I183" s="48"/>
      <c r="J183" s="50"/>
      <c r="K183" s="50"/>
      <c r="L183" s="52"/>
      <c r="M183" s="47"/>
      <c r="N183" s="48"/>
      <c r="O183" s="51"/>
      <c r="P183" s="43"/>
      <c r="Q183" s="43"/>
      <c r="R183" s="43"/>
      <c r="S183" s="43"/>
      <c r="T183" s="43"/>
      <c r="U183" s="43"/>
      <c r="V183" s="43"/>
      <c r="W183" s="43"/>
      <c r="X183" s="48"/>
      <c r="Y183" s="48"/>
      <c r="Z183" s="48"/>
      <c r="AA183" s="48"/>
      <c r="AB183" s="48"/>
      <c r="AC183" s="48"/>
      <c r="AD183" s="48"/>
      <c r="AE183" s="48"/>
      <c r="AF183" s="48"/>
      <c r="AG183" s="25"/>
      <c r="AH183" s="25"/>
      <c r="AI183" s="25"/>
      <c r="AJ183" s="25"/>
      <c r="AK183" s="25"/>
      <c r="AL183" s="34"/>
      <c r="AM183" s="35"/>
      <c r="AN183" s="32"/>
      <c r="AO183" s="36"/>
      <c r="AP183" s="36"/>
      <c r="AQ183" s="37"/>
      <c r="AR183" s="37"/>
      <c r="AT183" s="29"/>
      <c r="AU183" s="2"/>
    </row>
    <row r="184" spans="1:47" s="22" customFormat="1" x14ac:dyDescent="0.3">
      <c r="A184" s="26"/>
      <c r="B184" s="49"/>
      <c r="C184" s="49"/>
      <c r="D184" s="49"/>
      <c r="E184" s="53"/>
      <c r="F184" s="48"/>
      <c r="G184" s="48"/>
      <c r="H184" s="48"/>
      <c r="I184" s="48"/>
      <c r="J184" s="50"/>
      <c r="K184" s="50"/>
      <c r="L184" s="52"/>
      <c r="M184" s="47"/>
      <c r="N184" s="48"/>
      <c r="O184" s="51"/>
      <c r="P184" s="43"/>
      <c r="Q184" s="43"/>
      <c r="R184" s="43"/>
      <c r="S184" s="43"/>
      <c r="T184" s="43"/>
      <c r="U184" s="43"/>
      <c r="V184" s="43"/>
      <c r="W184" s="43"/>
      <c r="X184" s="48"/>
      <c r="Y184" s="48"/>
      <c r="Z184" s="48"/>
      <c r="AA184" s="48"/>
      <c r="AB184" s="48"/>
      <c r="AC184" s="48"/>
      <c r="AD184" s="48"/>
      <c r="AE184" s="48"/>
      <c r="AF184" s="48"/>
      <c r="AG184" s="25"/>
      <c r="AH184" s="25"/>
      <c r="AI184" s="25"/>
      <c r="AJ184" s="25"/>
      <c r="AK184" s="25"/>
      <c r="AL184" s="34"/>
      <c r="AM184" s="35"/>
      <c r="AN184" s="32"/>
      <c r="AO184" s="36"/>
      <c r="AP184" s="36"/>
      <c r="AQ184" s="37"/>
      <c r="AR184" s="37"/>
      <c r="AT184" s="29"/>
      <c r="AU184" s="2"/>
    </row>
    <row r="185" spans="1:47" s="22" customFormat="1" x14ac:dyDescent="0.3">
      <c r="A185" s="26"/>
      <c r="B185" s="49"/>
      <c r="C185" s="49"/>
      <c r="D185" s="49"/>
      <c r="E185" s="53"/>
      <c r="F185" s="48"/>
      <c r="G185" s="48"/>
      <c r="H185" s="48"/>
      <c r="I185" s="48"/>
      <c r="J185" s="50"/>
      <c r="K185" s="50"/>
      <c r="L185" s="52"/>
      <c r="M185" s="47"/>
      <c r="N185" s="48"/>
      <c r="O185" s="51"/>
      <c r="P185" s="43"/>
      <c r="Q185" s="43"/>
      <c r="R185" s="43"/>
      <c r="S185" s="43"/>
      <c r="T185" s="43"/>
      <c r="U185" s="43"/>
      <c r="V185" s="43"/>
      <c r="W185" s="43"/>
      <c r="X185" s="48"/>
      <c r="Y185" s="48"/>
      <c r="Z185" s="48"/>
      <c r="AA185" s="48"/>
      <c r="AB185" s="48"/>
      <c r="AC185" s="48"/>
      <c r="AD185" s="48"/>
      <c r="AE185" s="48"/>
      <c r="AF185" s="48"/>
      <c r="AG185" s="25"/>
      <c r="AH185" s="25"/>
      <c r="AI185" s="25"/>
      <c r="AJ185" s="25"/>
      <c r="AK185" s="25"/>
      <c r="AL185" s="34"/>
      <c r="AM185" s="35"/>
      <c r="AN185" s="32"/>
      <c r="AO185" s="36"/>
      <c r="AP185" s="36"/>
      <c r="AQ185" s="37"/>
      <c r="AR185" s="37"/>
      <c r="AT185" s="29"/>
      <c r="AU185" s="2"/>
    </row>
    <row r="186" spans="1:47" s="22" customFormat="1" x14ac:dyDescent="0.3">
      <c r="A186" s="26"/>
      <c r="B186" s="49"/>
      <c r="C186" s="49"/>
      <c r="D186" s="49"/>
      <c r="E186" s="53"/>
      <c r="F186" s="48"/>
      <c r="G186" s="48"/>
      <c r="H186" s="48"/>
      <c r="I186" s="48"/>
      <c r="J186" s="50"/>
      <c r="K186" s="50"/>
      <c r="L186" s="52"/>
      <c r="M186" s="47"/>
      <c r="N186" s="48"/>
      <c r="O186" s="51"/>
      <c r="P186" s="43"/>
      <c r="Q186" s="43"/>
      <c r="R186" s="43"/>
      <c r="S186" s="43"/>
      <c r="T186" s="43"/>
      <c r="U186" s="43"/>
      <c r="V186" s="43"/>
      <c r="W186" s="43"/>
      <c r="X186" s="48"/>
      <c r="Y186" s="48"/>
      <c r="Z186" s="48"/>
      <c r="AA186" s="48"/>
      <c r="AB186" s="48"/>
      <c r="AC186" s="48"/>
      <c r="AD186" s="48"/>
      <c r="AE186" s="48"/>
      <c r="AF186" s="48"/>
      <c r="AG186" s="25"/>
      <c r="AH186" s="25"/>
      <c r="AI186" s="25"/>
      <c r="AJ186" s="25"/>
      <c r="AK186" s="25"/>
      <c r="AL186" s="34"/>
      <c r="AM186" s="35"/>
      <c r="AN186" s="32"/>
      <c r="AO186" s="36"/>
      <c r="AP186" s="36"/>
      <c r="AQ186" s="37"/>
      <c r="AR186" s="37"/>
      <c r="AT186" s="29"/>
      <c r="AU186" s="2"/>
    </row>
    <row r="187" spans="1:47" s="22" customFormat="1" x14ac:dyDescent="0.3">
      <c r="A187" s="26"/>
      <c r="B187" s="49"/>
      <c r="C187" s="49"/>
      <c r="D187" s="49"/>
      <c r="E187" s="53"/>
      <c r="F187" s="48"/>
      <c r="G187" s="48"/>
      <c r="H187" s="48"/>
      <c r="I187" s="48"/>
      <c r="J187" s="50"/>
      <c r="K187" s="50"/>
      <c r="L187" s="52"/>
      <c r="M187" s="47"/>
      <c r="N187" s="48"/>
      <c r="O187" s="51"/>
      <c r="P187" s="43"/>
      <c r="Q187" s="43"/>
      <c r="R187" s="43"/>
      <c r="S187" s="43"/>
      <c r="T187" s="43"/>
      <c r="U187" s="43"/>
      <c r="V187" s="43"/>
      <c r="W187" s="43"/>
      <c r="X187" s="48"/>
      <c r="Y187" s="48"/>
      <c r="Z187" s="48"/>
      <c r="AA187" s="48"/>
      <c r="AB187" s="48"/>
      <c r="AC187" s="48"/>
      <c r="AD187" s="48"/>
      <c r="AE187" s="48"/>
      <c r="AF187" s="48"/>
      <c r="AG187" s="25"/>
      <c r="AH187" s="25"/>
      <c r="AI187" s="25"/>
      <c r="AJ187" s="25"/>
      <c r="AK187" s="25"/>
      <c r="AL187" s="34"/>
      <c r="AM187" s="35"/>
      <c r="AN187" s="32"/>
      <c r="AO187" s="36"/>
      <c r="AP187" s="36"/>
      <c r="AQ187" s="37"/>
      <c r="AR187" s="37"/>
      <c r="AT187" s="29"/>
      <c r="AU187" s="2"/>
    </row>
    <row r="188" spans="1:47" s="22" customFormat="1" x14ac:dyDescent="0.3">
      <c r="A188" s="26"/>
      <c r="B188" s="49"/>
      <c r="C188" s="49"/>
      <c r="D188" s="49"/>
      <c r="E188" s="53"/>
      <c r="F188" s="48"/>
      <c r="G188" s="48"/>
      <c r="H188" s="48"/>
      <c r="I188" s="48"/>
      <c r="J188" s="50"/>
      <c r="K188" s="50"/>
      <c r="L188" s="52"/>
      <c r="M188" s="47"/>
      <c r="N188" s="48"/>
      <c r="O188" s="51"/>
      <c r="P188" s="43"/>
      <c r="Q188" s="43"/>
      <c r="R188" s="43"/>
      <c r="S188" s="43"/>
      <c r="T188" s="43"/>
      <c r="U188" s="43"/>
      <c r="V188" s="43"/>
      <c r="W188" s="43"/>
      <c r="X188" s="48"/>
      <c r="Y188" s="48"/>
      <c r="Z188" s="48"/>
      <c r="AA188" s="48"/>
      <c r="AB188" s="48"/>
      <c r="AC188" s="48"/>
      <c r="AD188" s="48"/>
      <c r="AE188" s="48"/>
      <c r="AF188" s="48"/>
      <c r="AG188" s="25"/>
      <c r="AH188" s="25"/>
      <c r="AI188" s="25"/>
      <c r="AJ188" s="25"/>
      <c r="AK188" s="25"/>
      <c r="AL188" s="34"/>
      <c r="AM188" s="35"/>
      <c r="AN188" s="32"/>
      <c r="AO188" s="36"/>
      <c r="AP188" s="36"/>
      <c r="AQ188" s="37"/>
      <c r="AR188" s="37"/>
      <c r="AT188" s="29"/>
      <c r="AU188" s="2"/>
    </row>
    <row r="189" spans="1:47" s="22" customFormat="1" x14ac:dyDescent="0.3">
      <c r="A189" s="26"/>
      <c r="B189" s="49"/>
      <c r="C189" s="49"/>
      <c r="D189" s="49"/>
      <c r="E189" s="53"/>
      <c r="F189" s="48"/>
      <c r="G189" s="48"/>
      <c r="H189" s="48"/>
      <c r="I189" s="48"/>
      <c r="J189" s="50"/>
      <c r="K189" s="50"/>
      <c r="L189" s="52"/>
      <c r="M189" s="47"/>
      <c r="N189" s="48"/>
      <c r="O189" s="51"/>
      <c r="P189" s="43"/>
      <c r="Q189" s="43"/>
      <c r="R189" s="43"/>
      <c r="S189" s="43"/>
      <c r="T189" s="43"/>
      <c r="U189" s="43"/>
      <c r="V189" s="43"/>
      <c r="W189" s="43"/>
      <c r="X189" s="48"/>
      <c r="Y189" s="48"/>
      <c r="Z189" s="48"/>
      <c r="AA189" s="48"/>
      <c r="AB189" s="48"/>
      <c r="AC189" s="48"/>
      <c r="AD189" s="48"/>
      <c r="AE189" s="48"/>
      <c r="AF189" s="48"/>
      <c r="AG189" s="25"/>
      <c r="AH189" s="25"/>
      <c r="AI189" s="25"/>
      <c r="AJ189" s="25"/>
      <c r="AK189" s="25"/>
      <c r="AL189" s="34"/>
      <c r="AM189" s="35"/>
      <c r="AN189" s="32"/>
      <c r="AO189" s="36"/>
      <c r="AP189" s="36"/>
      <c r="AQ189" s="37"/>
      <c r="AR189" s="37"/>
      <c r="AT189" s="29"/>
      <c r="AU189" s="2"/>
    </row>
  </sheetData>
  <dataConsolidate link="1"/>
  <mergeCells count="14">
    <mergeCell ref="AQ1:AQ2"/>
    <mergeCell ref="AR1:AR2"/>
    <mergeCell ref="R1:W1"/>
    <mergeCell ref="X1:AE1"/>
    <mergeCell ref="AF1:AF2"/>
    <mergeCell ref="AG1:AM1"/>
    <mergeCell ref="AN1:AN2"/>
    <mergeCell ref="AO1:AP1"/>
    <mergeCell ref="Q1:Q2"/>
    <mergeCell ref="B1:D1"/>
    <mergeCell ref="E1:K1"/>
    <mergeCell ref="L1:L2"/>
    <mergeCell ref="M1:N1"/>
    <mergeCell ref="O1:P1"/>
  </mergeCells>
  <dataValidations count="7">
    <dataValidation type="list" allowBlank="1" showInputMessage="1" showErrorMessage="1" errorTitle="Error" error="Dato incorrecto, seleccione de la lista" sqref="AF1:AF2 AF116:AF1048576" xr:uid="{00000000-0002-0000-0000-000000000000}">
      <formula1>#REF!</formula1>
    </dataValidation>
    <dataValidation type="date" allowBlank="1" showInputMessage="1" showErrorMessage="1" errorTitle="Error" error="Fecha incorrecta" sqref="AK2:AK1048576" xr:uid="{00000000-0002-0000-0000-000001000000}">
      <formula1>42370</formula1>
      <formula2>42735</formula2>
    </dataValidation>
    <dataValidation type="date" allowBlank="1" showInputMessage="1" showErrorMessage="1" errorTitle="Error" error="Dato incorrecto, introduzca la fecha" sqref="O1:Q1048576" xr:uid="{00000000-0002-0000-0000-000002000000}">
      <formula1>42370</formula1>
      <formula2>42735</formula2>
    </dataValidation>
    <dataValidation type="date" allowBlank="1" showInputMessage="1" showErrorMessage="1" errorTitle="Error" error="Fecha incorrecta" sqref="AM2:AM1048576" xr:uid="{00000000-0002-0000-0000-000003000000}">
      <formula1>42005</formula1>
      <formula2>42369</formula2>
    </dataValidation>
    <dataValidation type="list" allowBlank="1" showInputMessage="1" showErrorMessage="1" errorTitle="Error" error="Seleccione de la lista" sqref="AO1:AP1048576" xr:uid="{00000000-0002-0000-0000-000004000000}">
      <formula1>#REF!</formula1>
    </dataValidation>
    <dataValidation type="list" allowBlank="1" showInputMessage="1" showErrorMessage="1" errorTitle="No valido" error="Dato no válido" sqref="F1:F1048576" xr:uid="{00000000-0002-0000-0000-000005000000}">
      <formula1>$AT$1:$AT$2</formula1>
    </dataValidation>
    <dataValidation errorStyle="warning" allowBlank="1" showInputMessage="1" showErrorMessage="1" sqref="X1:AE1048576" xr:uid="{00000000-0002-0000-0000-000006000000}"/>
  </dataValidations>
  <printOptions horizontalCentered="1"/>
  <pageMargins left="0.19685039370078741" right="0.15748031496062992" top="0.31496062992125984" bottom="0.19685039370078741" header="0.31496062992125984" footer="0.31496062992125984"/>
  <pageSetup scale="85" orientation="landscape" r:id="rId1"/>
  <colBreaks count="1" manualBreakCount="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A1:H229"/>
  <sheetViews>
    <sheetView tabSelected="1" view="pageBreakPreview" zoomScale="89" zoomScaleNormal="120" zoomScaleSheetLayoutView="89" workbookViewId="0">
      <pane xSplit="3" ySplit="2" topLeftCell="D54" activePane="bottomRight" state="frozen"/>
      <selection pane="topRight" activeCell="D1" sqref="D1"/>
      <selection pane="bottomLeft" activeCell="A3" sqref="A3"/>
      <selection pane="bottomRight" activeCell="I1" sqref="I1:I1048576"/>
    </sheetView>
  </sheetViews>
  <sheetFormatPr baseColWidth="10" defaultRowHeight="12.75" x14ac:dyDescent="0.25"/>
  <cols>
    <col min="1" max="1" width="2.28515625" style="26" customWidth="1"/>
    <col min="2" max="2" width="7.42578125" style="58" customWidth="1"/>
    <col min="3" max="3" width="9.5703125" style="58" customWidth="1"/>
    <col min="4" max="4" width="7.28515625" style="58" customWidth="1"/>
    <col min="5" max="5" width="67" style="56" customWidth="1"/>
    <col min="6" max="6" width="9.140625" style="22" customWidth="1"/>
    <col min="7" max="7" width="15" style="26" customWidth="1"/>
    <col min="8" max="8" width="8" style="22" hidden="1" customWidth="1"/>
    <col min="9" max="16384" width="11.42578125" style="2"/>
  </cols>
  <sheetData>
    <row r="1" spans="1:8" s="8" customFormat="1" ht="21.75" customHeight="1" x14ac:dyDescent="0.25">
      <c r="A1" s="21"/>
      <c r="B1" s="72" t="s">
        <v>101</v>
      </c>
      <c r="C1" s="73"/>
      <c r="D1" s="74"/>
      <c r="E1" s="78" t="s">
        <v>0</v>
      </c>
      <c r="F1" s="83" t="s">
        <v>112</v>
      </c>
      <c r="G1" s="83" t="s">
        <v>450</v>
      </c>
      <c r="H1" s="20"/>
    </row>
    <row r="2" spans="1:8" s="1" customFormat="1" ht="39" customHeight="1" x14ac:dyDescent="0.25">
      <c r="A2" s="22"/>
      <c r="B2" s="39" t="s">
        <v>102</v>
      </c>
      <c r="C2" s="39" t="s">
        <v>103</v>
      </c>
      <c r="D2" s="39" t="s">
        <v>120</v>
      </c>
      <c r="E2" s="79"/>
      <c r="F2" s="84"/>
      <c r="G2" s="84"/>
      <c r="H2" s="20"/>
    </row>
    <row r="3" spans="1:8" ht="280.5" x14ac:dyDescent="0.25">
      <c r="B3" s="67" t="s">
        <v>451</v>
      </c>
      <c r="C3" s="67" t="s">
        <v>121</v>
      </c>
      <c r="D3" s="67" t="s">
        <v>103</v>
      </c>
      <c r="E3" s="68" t="s">
        <v>122</v>
      </c>
      <c r="F3" s="32">
        <v>5</v>
      </c>
      <c r="G3" s="32">
        <v>5</v>
      </c>
    </row>
    <row r="4" spans="1:8" ht="280.5" x14ac:dyDescent="0.25">
      <c r="B4" s="67" t="s">
        <v>452</v>
      </c>
      <c r="C4" s="67" t="s">
        <v>124</v>
      </c>
      <c r="D4" s="67" t="s">
        <v>103</v>
      </c>
      <c r="E4" s="68" t="s">
        <v>122</v>
      </c>
      <c r="F4" s="32">
        <v>5</v>
      </c>
      <c r="G4" s="37">
        <v>5</v>
      </c>
    </row>
    <row r="5" spans="1:8" x14ac:dyDescent="0.25">
      <c r="B5" s="67" t="s">
        <v>453</v>
      </c>
      <c r="C5" s="67" t="s">
        <v>126</v>
      </c>
      <c r="D5" s="67" t="s">
        <v>103</v>
      </c>
      <c r="E5" s="68" t="s">
        <v>127</v>
      </c>
      <c r="F5" s="32">
        <v>8</v>
      </c>
      <c r="G5" s="37">
        <v>5</v>
      </c>
    </row>
    <row r="6" spans="1:8" ht="51" x14ac:dyDescent="0.25">
      <c r="B6" s="67" t="s">
        <v>454</v>
      </c>
      <c r="C6" s="67" t="s">
        <v>128</v>
      </c>
      <c r="D6" s="67" t="s">
        <v>103</v>
      </c>
      <c r="E6" s="68" t="s">
        <v>129</v>
      </c>
      <c r="F6" s="32">
        <v>6</v>
      </c>
      <c r="G6" s="37">
        <v>5</v>
      </c>
    </row>
    <row r="7" spans="1:8" ht="409.5" x14ac:dyDescent="0.25">
      <c r="B7" s="67" t="s">
        <v>455</v>
      </c>
      <c r="C7" s="67" t="s">
        <v>130</v>
      </c>
      <c r="D7" s="67" t="s">
        <v>103</v>
      </c>
      <c r="E7" s="68" t="s">
        <v>131</v>
      </c>
      <c r="F7" s="32">
        <v>2</v>
      </c>
      <c r="G7" s="37">
        <v>3</v>
      </c>
    </row>
    <row r="8" spans="1:8" ht="409.5" x14ac:dyDescent="0.25">
      <c r="B8" s="67" t="s">
        <v>456</v>
      </c>
      <c r="C8" s="67" t="s">
        <v>132</v>
      </c>
      <c r="D8" s="67" t="s">
        <v>103</v>
      </c>
      <c r="E8" s="68" t="s">
        <v>133</v>
      </c>
      <c r="F8" s="32">
        <v>2</v>
      </c>
      <c r="G8" s="37">
        <v>3</v>
      </c>
    </row>
    <row r="9" spans="1:8" ht="25.5" x14ac:dyDescent="0.25">
      <c r="B9" s="67" t="s">
        <v>457</v>
      </c>
      <c r="C9" s="67" t="s">
        <v>134</v>
      </c>
      <c r="D9" s="67" t="s">
        <v>103</v>
      </c>
      <c r="E9" s="68" t="s">
        <v>135</v>
      </c>
      <c r="F9" s="32">
        <v>5</v>
      </c>
      <c r="G9" s="37">
        <v>5</v>
      </c>
    </row>
    <row r="10" spans="1:8" ht="38.25" x14ac:dyDescent="0.25">
      <c r="B10" s="67" t="s">
        <v>458</v>
      </c>
      <c r="C10" s="67" t="s">
        <v>137</v>
      </c>
      <c r="D10" s="67" t="s">
        <v>103</v>
      </c>
      <c r="E10" s="68" t="s">
        <v>138</v>
      </c>
      <c r="F10" s="32">
        <v>8</v>
      </c>
      <c r="G10" s="37">
        <v>5</v>
      </c>
    </row>
    <row r="11" spans="1:8" ht="38.25" x14ac:dyDescent="0.25">
      <c r="B11" s="67" t="s">
        <v>459</v>
      </c>
      <c r="C11" s="67" t="s">
        <v>139</v>
      </c>
      <c r="D11" s="67" t="s">
        <v>103</v>
      </c>
      <c r="E11" s="68" t="s">
        <v>140</v>
      </c>
      <c r="F11" s="32">
        <v>8</v>
      </c>
      <c r="G11" s="37">
        <v>5</v>
      </c>
    </row>
    <row r="12" spans="1:8" ht="51" x14ac:dyDescent="0.25">
      <c r="B12" s="67" t="s">
        <v>460</v>
      </c>
      <c r="C12" s="67" t="s">
        <v>141</v>
      </c>
      <c r="D12" s="67" t="s">
        <v>103</v>
      </c>
      <c r="E12" s="68" t="s">
        <v>142</v>
      </c>
      <c r="F12" s="32">
        <v>8</v>
      </c>
      <c r="G12" s="37">
        <v>5</v>
      </c>
    </row>
    <row r="13" spans="1:8" ht="51" x14ac:dyDescent="0.25">
      <c r="B13" s="67" t="s">
        <v>461</v>
      </c>
      <c r="C13" s="67" t="s">
        <v>143</v>
      </c>
      <c r="D13" s="67" t="s">
        <v>103</v>
      </c>
      <c r="E13" s="68" t="s">
        <v>144</v>
      </c>
      <c r="F13" s="32">
        <v>4</v>
      </c>
      <c r="G13" s="37">
        <v>5</v>
      </c>
    </row>
    <row r="14" spans="1:8" ht="76.5" x14ac:dyDescent="0.25">
      <c r="B14" s="67" t="s">
        <v>462</v>
      </c>
      <c r="C14" s="67" t="s">
        <v>145</v>
      </c>
      <c r="D14" s="67" t="s">
        <v>103</v>
      </c>
      <c r="E14" s="68" t="s">
        <v>146</v>
      </c>
      <c r="F14" s="32">
        <v>2</v>
      </c>
      <c r="G14" s="37">
        <v>3</v>
      </c>
    </row>
    <row r="15" spans="1:8" ht="51" x14ac:dyDescent="0.25">
      <c r="B15" s="67" t="s">
        <v>463</v>
      </c>
      <c r="C15" s="67" t="s">
        <v>147</v>
      </c>
      <c r="D15" s="67" t="s">
        <v>103</v>
      </c>
      <c r="E15" s="68" t="s">
        <v>148</v>
      </c>
      <c r="F15" s="32">
        <v>4</v>
      </c>
      <c r="G15" s="37">
        <v>5</v>
      </c>
    </row>
    <row r="16" spans="1:8" ht="232.5" customHeight="1" x14ac:dyDescent="0.25">
      <c r="B16" s="67" t="s">
        <v>464</v>
      </c>
      <c r="C16" s="67" t="s">
        <v>149</v>
      </c>
      <c r="D16" s="67" t="s">
        <v>151</v>
      </c>
      <c r="E16" s="68" t="s">
        <v>150</v>
      </c>
      <c r="F16" s="32">
        <v>1</v>
      </c>
      <c r="G16" s="37">
        <v>3</v>
      </c>
    </row>
    <row r="17" spans="2:7" ht="256.5" customHeight="1" x14ac:dyDescent="0.25">
      <c r="B17" s="67" t="s">
        <v>465</v>
      </c>
      <c r="C17" s="67" t="s">
        <v>152</v>
      </c>
      <c r="D17" s="67" t="s">
        <v>151</v>
      </c>
      <c r="E17" s="68" t="s">
        <v>153</v>
      </c>
      <c r="F17" s="32">
        <v>1</v>
      </c>
      <c r="G17" s="37">
        <v>3</v>
      </c>
    </row>
    <row r="18" spans="2:7" ht="127.5" x14ac:dyDescent="0.25">
      <c r="B18" s="67" t="s">
        <v>466</v>
      </c>
      <c r="C18" s="67" t="s">
        <v>154</v>
      </c>
      <c r="D18" s="67" t="s">
        <v>103</v>
      </c>
      <c r="E18" s="68" t="s">
        <v>155</v>
      </c>
      <c r="F18" s="32">
        <v>1</v>
      </c>
      <c r="G18" s="37">
        <v>3</v>
      </c>
    </row>
    <row r="19" spans="2:7" ht="25.5" x14ac:dyDescent="0.25">
      <c r="B19" s="67" t="s">
        <v>467</v>
      </c>
      <c r="C19" s="67" t="s">
        <v>156</v>
      </c>
      <c r="D19" s="67" t="s">
        <v>103</v>
      </c>
      <c r="E19" s="68" t="s">
        <v>157</v>
      </c>
      <c r="F19" s="32">
        <v>1</v>
      </c>
      <c r="G19" s="37">
        <v>3</v>
      </c>
    </row>
    <row r="20" spans="2:7" ht="25.5" x14ac:dyDescent="0.25">
      <c r="B20" s="67" t="s">
        <v>468</v>
      </c>
      <c r="C20" s="67" t="s">
        <v>158</v>
      </c>
      <c r="D20" s="67" t="s">
        <v>103</v>
      </c>
      <c r="E20" s="68" t="s">
        <v>159</v>
      </c>
      <c r="F20" s="32">
        <v>8</v>
      </c>
      <c r="G20" s="37">
        <v>5</v>
      </c>
    </row>
    <row r="21" spans="2:7" ht="25.5" x14ac:dyDescent="0.25">
      <c r="B21" s="67" t="s">
        <v>469</v>
      </c>
      <c r="C21" s="67" t="s">
        <v>160</v>
      </c>
      <c r="D21" s="67" t="s">
        <v>161</v>
      </c>
      <c r="E21" s="68" t="s">
        <v>162</v>
      </c>
      <c r="F21" s="32">
        <v>1</v>
      </c>
      <c r="G21" s="37">
        <v>3</v>
      </c>
    </row>
    <row r="22" spans="2:7" ht="127.5" x14ac:dyDescent="0.25">
      <c r="B22" s="67" t="s">
        <v>470</v>
      </c>
      <c r="C22" s="67" t="s">
        <v>163</v>
      </c>
      <c r="D22" s="67" t="s">
        <v>103</v>
      </c>
      <c r="E22" s="68" t="s">
        <v>164</v>
      </c>
      <c r="F22" s="32">
        <v>6</v>
      </c>
      <c r="G22" s="37">
        <v>5</v>
      </c>
    </row>
    <row r="23" spans="2:7" ht="229.5" x14ac:dyDescent="0.25">
      <c r="B23" s="67" t="s">
        <v>471</v>
      </c>
      <c r="C23" s="67" t="s">
        <v>165</v>
      </c>
      <c r="D23" s="67" t="s">
        <v>103</v>
      </c>
      <c r="E23" s="68" t="s">
        <v>166</v>
      </c>
      <c r="F23" s="32">
        <v>6</v>
      </c>
      <c r="G23" s="37">
        <v>5</v>
      </c>
    </row>
    <row r="24" spans="2:7" ht="76.5" x14ac:dyDescent="0.25">
      <c r="B24" s="67" t="s">
        <v>472</v>
      </c>
      <c r="C24" s="67" t="s">
        <v>167</v>
      </c>
      <c r="D24" s="67" t="s">
        <v>103</v>
      </c>
      <c r="E24" s="68" t="s">
        <v>168</v>
      </c>
      <c r="F24" s="32">
        <v>5</v>
      </c>
      <c r="G24" s="37">
        <v>5</v>
      </c>
    </row>
    <row r="25" spans="2:7" ht="63.75" x14ac:dyDescent="0.25">
      <c r="B25" s="67" t="s">
        <v>473</v>
      </c>
      <c r="C25" s="69" t="s">
        <v>169</v>
      </c>
      <c r="D25" s="67" t="s">
        <v>103</v>
      </c>
      <c r="E25" s="68" t="s">
        <v>170</v>
      </c>
      <c r="F25" s="32">
        <v>5</v>
      </c>
      <c r="G25" s="37">
        <v>5</v>
      </c>
    </row>
    <row r="26" spans="2:7" ht="51" x14ac:dyDescent="0.25">
      <c r="B26" s="67" t="s">
        <v>474</v>
      </c>
      <c r="C26" s="67" t="s">
        <v>171</v>
      </c>
      <c r="D26" s="67" t="s">
        <v>103</v>
      </c>
      <c r="E26" s="68" t="s">
        <v>172</v>
      </c>
      <c r="F26" s="32">
        <v>5</v>
      </c>
      <c r="G26" s="37">
        <v>5</v>
      </c>
    </row>
    <row r="27" spans="2:7" ht="63.75" x14ac:dyDescent="0.25">
      <c r="B27" s="67" t="s">
        <v>475</v>
      </c>
      <c r="C27" s="67" t="s">
        <v>174</v>
      </c>
      <c r="D27" s="67" t="s">
        <v>103</v>
      </c>
      <c r="E27" s="68" t="s">
        <v>173</v>
      </c>
      <c r="F27" s="32">
        <v>5</v>
      </c>
      <c r="G27" s="37">
        <v>5</v>
      </c>
    </row>
    <row r="28" spans="2:7" ht="63.75" x14ac:dyDescent="0.25">
      <c r="B28" s="67" t="s">
        <v>476</v>
      </c>
      <c r="C28" s="67" t="s">
        <v>175</v>
      </c>
      <c r="D28" s="67" t="s">
        <v>103</v>
      </c>
      <c r="E28" s="68" t="s">
        <v>176</v>
      </c>
      <c r="F28" s="32">
        <v>5</v>
      </c>
      <c r="G28" s="37">
        <v>5</v>
      </c>
    </row>
    <row r="29" spans="2:7" ht="63.75" x14ac:dyDescent="0.25">
      <c r="B29" s="67" t="s">
        <v>477</v>
      </c>
      <c r="C29" s="67" t="s">
        <v>177</v>
      </c>
      <c r="D29" s="67" t="s">
        <v>103</v>
      </c>
      <c r="E29" s="68" t="s">
        <v>178</v>
      </c>
      <c r="F29" s="32">
        <v>6</v>
      </c>
      <c r="G29" s="37">
        <v>5</v>
      </c>
    </row>
    <row r="30" spans="2:7" ht="76.5" x14ac:dyDescent="0.25">
      <c r="B30" s="67" t="s">
        <v>478</v>
      </c>
      <c r="C30" s="67" t="s">
        <v>179</v>
      </c>
      <c r="D30" s="67" t="s">
        <v>103</v>
      </c>
      <c r="E30" s="68" t="s">
        <v>180</v>
      </c>
      <c r="F30" s="32">
        <v>6</v>
      </c>
      <c r="G30" s="37">
        <v>5</v>
      </c>
    </row>
    <row r="31" spans="2:7" ht="63.75" x14ac:dyDescent="0.25">
      <c r="B31" s="67" t="s">
        <v>479</v>
      </c>
      <c r="C31" s="67" t="s">
        <v>181</v>
      </c>
      <c r="D31" s="67" t="s">
        <v>182</v>
      </c>
      <c r="E31" s="68" t="s">
        <v>183</v>
      </c>
      <c r="F31" s="32">
        <v>1</v>
      </c>
      <c r="G31" s="37">
        <v>3</v>
      </c>
    </row>
    <row r="32" spans="2:7" ht="51" x14ac:dyDescent="0.25">
      <c r="B32" s="67" t="s">
        <v>480</v>
      </c>
      <c r="C32" s="67" t="s">
        <v>184</v>
      </c>
      <c r="D32" s="67" t="s">
        <v>103</v>
      </c>
      <c r="E32" s="68" t="s">
        <v>185</v>
      </c>
      <c r="F32" s="32">
        <v>19</v>
      </c>
      <c r="G32" s="37">
        <v>5</v>
      </c>
    </row>
    <row r="33" spans="2:7" ht="165.75" x14ac:dyDescent="0.25">
      <c r="B33" s="67" t="s">
        <v>481</v>
      </c>
      <c r="C33" s="67" t="s">
        <v>186</v>
      </c>
      <c r="D33" s="67" t="s">
        <v>103</v>
      </c>
      <c r="E33" s="68" t="s">
        <v>187</v>
      </c>
      <c r="F33" s="32">
        <v>19</v>
      </c>
      <c r="G33" s="37">
        <v>5</v>
      </c>
    </row>
    <row r="34" spans="2:7" ht="129" customHeight="1" x14ac:dyDescent="0.25">
      <c r="B34" s="67" t="s">
        <v>482</v>
      </c>
      <c r="C34" s="67" t="s">
        <v>188</v>
      </c>
      <c r="D34" s="67" t="s">
        <v>151</v>
      </c>
      <c r="E34" s="68" t="s">
        <v>189</v>
      </c>
      <c r="F34" s="32">
        <v>2</v>
      </c>
      <c r="G34" s="37">
        <v>5</v>
      </c>
    </row>
    <row r="35" spans="2:7" x14ac:dyDescent="0.25">
      <c r="B35" s="67" t="s">
        <v>483</v>
      </c>
      <c r="C35" s="67" t="s">
        <v>190</v>
      </c>
      <c r="D35" s="67" t="s">
        <v>103</v>
      </c>
      <c r="E35" s="68" t="s">
        <v>191</v>
      </c>
      <c r="F35" s="32">
        <v>8</v>
      </c>
      <c r="G35" s="37">
        <v>5</v>
      </c>
    </row>
    <row r="36" spans="2:7" x14ac:dyDescent="0.25">
      <c r="B36" s="67" t="s">
        <v>484</v>
      </c>
      <c r="C36" s="67" t="s">
        <v>193</v>
      </c>
      <c r="D36" s="67" t="s">
        <v>103</v>
      </c>
      <c r="E36" s="68" t="s">
        <v>192</v>
      </c>
      <c r="F36" s="32">
        <v>8</v>
      </c>
      <c r="G36" s="37">
        <v>5</v>
      </c>
    </row>
    <row r="37" spans="2:7" x14ac:dyDescent="0.25">
      <c r="B37" s="67" t="s">
        <v>485</v>
      </c>
      <c r="C37" s="67" t="s">
        <v>194</v>
      </c>
      <c r="D37" s="67" t="s">
        <v>103</v>
      </c>
      <c r="E37" s="68" t="s">
        <v>191</v>
      </c>
      <c r="F37" s="32">
        <v>8</v>
      </c>
      <c r="G37" s="37">
        <v>5</v>
      </c>
    </row>
    <row r="38" spans="2:7" x14ac:dyDescent="0.25">
      <c r="B38" s="67" t="s">
        <v>486</v>
      </c>
      <c r="C38" s="67" t="s">
        <v>195</v>
      </c>
      <c r="D38" s="67" t="s">
        <v>103</v>
      </c>
      <c r="E38" s="68" t="s">
        <v>192</v>
      </c>
      <c r="F38" s="32">
        <v>8</v>
      </c>
      <c r="G38" s="37">
        <v>5</v>
      </c>
    </row>
    <row r="39" spans="2:7" x14ac:dyDescent="0.25">
      <c r="B39" s="67" t="s">
        <v>487</v>
      </c>
      <c r="C39" s="67" t="s">
        <v>196</v>
      </c>
      <c r="D39" s="67" t="s">
        <v>103</v>
      </c>
      <c r="E39" s="68" t="s">
        <v>191</v>
      </c>
      <c r="F39" s="32">
        <v>8</v>
      </c>
      <c r="G39" s="37">
        <v>5</v>
      </c>
    </row>
    <row r="40" spans="2:7" x14ac:dyDescent="0.25">
      <c r="B40" s="67" t="s">
        <v>488</v>
      </c>
      <c r="C40" s="67" t="s">
        <v>197</v>
      </c>
      <c r="D40" s="67" t="s">
        <v>103</v>
      </c>
      <c r="E40" s="68" t="s">
        <v>191</v>
      </c>
      <c r="F40" s="32">
        <v>8</v>
      </c>
      <c r="G40" s="37">
        <v>5</v>
      </c>
    </row>
    <row r="41" spans="2:7" ht="117.75" customHeight="1" x14ac:dyDescent="0.25">
      <c r="B41" s="67" t="s">
        <v>489</v>
      </c>
      <c r="C41" s="67" t="s">
        <v>198</v>
      </c>
      <c r="D41" s="67" t="s">
        <v>103</v>
      </c>
      <c r="E41" s="68" t="s">
        <v>199</v>
      </c>
      <c r="F41" s="32">
        <v>12</v>
      </c>
      <c r="G41" s="37">
        <v>5</v>
      </c>
    </row>
    <row r="42" spans="2:7" ht="165.75" x14ac:dyDescent="0.25">
      <c r="B42" s="67" t="s">
        <v>490</v>
      </c>
      <c r="C42" s="67" t="s">
        <v>200</v>
      </c>
      <c r="D42" s="67" t="s">
        <v>103</v>
      </c>
      <c r="E42" s="68" t="s">
        <v>201</v>
      </c>
      <c r="F42" s="32">
        <v>1</v>
      </c>
      <c r="G42" s="37">
        <v>3</v>
      </c>
    </row>
    <row r="43" spans="2:7" ht="38.25" x14ac:dyDescent="0.25">
      <c r="B43" s="67" t="s">
        <v>491</v>
      </c>
      <c r="C43" s="67" t="s">
        <v>202</v>
      </c>
      <c r="D43" s="67" t="s">
        <v>103</v>
      </c>
      <c r="E43" s="68" t="s">
        <v>203</v>
      </c>
      <c r="F43" s="32">
        <v>1</v>
      </c>
      <c r="G43" s="37">
        <v>3</v>
      </c>
    </row>
    <row r="44" spans="2:7" ht="38.25" x14ac:dyDescent="0.25">
      <c r="B44" s="67" t="s">
        <v>493</v>
      </c>
      <c r="C44" s="67" t="s">
        <v>204</v>
      </c>
      <c r="D44" s="67" t="s">
        <v>103</v>
      </c>
      <c r="E44" s="68" t="s">
        <v>205</v>
      </c>
      <c r="F44" s="32">
        <v>5</v>
      </c>
      <c r="G44" s="37">
        <v>5</v>
      </c>
    </row>
    <row r="45" spans="2:7" ht="25.5" x14ac:dyDescent="0.25">
      <c r="B45" s="67" t="s">
        <v>494</v>
      </c>
      <c r="C45" s="67" t="s">
        <v>206</v>
      </c>
      <c r="D45" s="67" t="s">
        <v>161</v>
      </c>
      <c r="E45" s="68" t="s">
        <v>207</v>
      </c>
      <c r="F45" s="32">
        <v>1</v>
      </c>
      <c r="G45" s="37">
        <v>3</v>
      </c>
    </row>
    <row r="46" spans="2:7" x14ac:dyDescent="0.25">
      <c r="B46" s="67" t="s">
        <v>495</v>
      </c>
      <c r="C46" s="67" t="s">
        <v>208</v>
      </c>
      <c r="D46" s="67" t="s">
        <v>103</v>
      </c>
      <c r="E46" s="68" t="s">
        <v>209</v>
      </c>
      <c r="F46" s="32">
        <v>8</v>
      </c>
      <c r="G46" s="37">
        <v>5</v>
      </c>
    </row>
    <row r="47" spans="2:7" ht="76.5" x14ac:dyDescent="0.25">
      <c r="B47" s="67" t="s">
        <v>496</v>
      </c>
      <c r="C47" s="67" t="s">
        <v>210</v>
      </c>
      <c r="D47" s="67" t="s">
        <v>103</v>
      </c>
      <c r="E47" s="68" t="s">
        <v>237</v>
      </c>
      <c r="F47" s="32">
        <v>10</v>
      </c>
      <c r="G47" s="37">
        <v>5</v>
      </c>
    </row>
    <row r="48" spans="2:7" ht="25.5" x14ac:dyDescent="0.25">
      <c r="B48" s="67" t="s">
        <v>497</v>
      </c>
      <c r="C48" s="67" t="s">
        <v>211</v>
      </c>
      <c r="D48" s="67" t="s">
        <v>103</v>
      </c>
      <c r="E48" s="68" t="s">
        <v>212</v>
      </c>
      <c r="F48" s="32">
        <v>7</v>
      </c>
      <c r="G48" s="37">
        <v>5</v>
      </c>
    </row>
    <row r="49" spans="2:7" ht="51" x14ac:dyDescent="0.25">
      <c r="B49" s="67" t="s">
        <v>498</v>
      </c>
      <c r="C49" s="67" t="s">
        <v>213</v>
      </c>
      <c r="D49" s="67" t="s">
        <v>103</v>
      </c>
      <c r="E49" s="68" t="s">
        <v>216</v>
      </c>
      <c r="F49" s="32">
        <v>6</v>
      </c>
      <c r="G49" s="37">
        <v>5</v>
      </c>
    </row>
    <row r="50" spans="2:7" ht="38.25" x14ac:dyDescent="0.25">
      <c r="B50" s="67" t="s">
        <v>499</v>
      </c>
      <c r="C50" s="67" t="s">
        <v>214</v>
      </c>
      <c r="D50" s="67" t="s">
        <v>103</v>
      </c>
      <c r="E50" s="68" t="s">
        <v>215</v>
      </c>
      <c r="F50" s="32">
        <v>2</v>
      </c>
      <c r="G50" s="37">
        <v>5</v>
      </c>
    </row>
    <row r="51" spans="2:7" ht="70.5" customHeight="1" x14ac:dyDescent="0.25">
      <c r="B51" s="67" t="s">
        <v>500</v>
      </c>
      <c r="C51" s="67" t="s">
        <v>217</v>
      </c>
      <c r="D51" s="67" t="s">
        <v>161</v>
      </c>
      <c r="E51" s="68" t="s">
        <v>218</v>
      </c>
      <c r="F51" s="32">
        <v>2</v>
      </c>
      <c r="G51" s="37">
        <v>3</v>
      </c>
    </row>
    <row r="52" spans="2:7" ht="25.5" x14ac:dyDescent="0.25">
      <c r="B52" s="67" t="s">
        <v>501</v>
      </c>
      <c r="C52" s="67" t="s">
        <v>219</v>
      </c>
      <c r="D52" s="67" t="s">
        <v>103</v>
      </c>
      <c r="E52" s="68" t="s">
        <v>220</v>
      </c>
      <c r="F52" s="32">
        <v>5</v>
      </c>
      <c r="G52" s="37">
        <v>5</v>
      </c>
    </row>
    <row r="53" spans="2:7" ht="89.25" x14ac:dyDescent="0.25">
      <c r="B53" s="67" t="s">
        <v>502</v>
      </c>
      <c r="C53" s="67" t="s">
        <v>221</v>
      </c>
      <c r="D53" s="67" t="s">
        <v>103</v>
      </c>
      <c r="E53" s="68" t="s">
        <v>222</v>
      </c>
      <c r="F53" s="32">
        <v>8</v>
      </c>
      <c r="G53" s="37">
        <v>5</v>
      </c>
    </row>
    <row r="54" spans="2:7" ht="76.5" x14ac:dyDescent="0.25">
      <c r="B54" s="67" t="s">
        <v>492</v>
      </c>
      <c r="C54" s="67" t="s">
        <v>223</v>
      </c>
      <c r="D54" s="67" t="s">
        <v>103</v>
      </c>
      <c r="E54" s="68" t="s">
        <v>224</v>
      </c>
      <c r="F54" s="32">
        <v>1</v>
      </c>
      <c r="G54" s="37">
        <v>3</v>
      </c>
    </row>
    <row r="55" spans="2:7" ht="93.75" customHeight="1" x14ac:dyDescent="0.25">
      <c r="B55" s="67" t="s">
        <v>503</v>
      </c>
      <c r="C55" s="67" t="s">
        <v>225</v>
      </c>
      <c r="D55" s="67" t="s">
        <v>103</v>
      </c>
      <c r="E55" s="68" t="s">
        <v>226</v>
      </c>
      <c r="F55" s="32">
        <v>9</v>
      </c>
      <c r="G55" s="37">
        <v>5</v>
      </c>
    </row>
    <row r="56" spans="2:7" ht="51" x14ac:dyDescent="0.25">
      <c r="B56" s="67" t="s">
        <v>504</v>
      </c>
      <c r="C56" s="67" t="s">
        <v>227</v>
      </c>
      <c r="D56" s="67" t="s">
        <v>103</v>
      </c>
      <c r="E56" s="68" t="s">
        <v>228</v>
      </c>
      <c r="F56" s="32">
        <v>1</v>
      </c>
      <c r="G56" s="37">
        <v>3</v>
      </c>
    </row>
    <row r="57" spans="2:7" ht="128.25" customHeight="1" x14ac:dyDescent="0.25">
      <c r="B57" s="67" t="s">
        <v>505</v>
      </c>
      <c r="C57" s="67" t="s">
        <v>229</v>
      </c>
      <c r="D57" s="67" t="s">
        <v>103</v>
      </c>
      <c r="E57" s="68" t="s">
        <v>230</v>
      </c>
      <c r="F57" s="32">
        <v>1</v>
      </c>
      <c r="G57" s="37">
        <v>3</v>
      </c>
    </row>
    <row r="58" spans="2:7" ht="87" customHeight="1" x14ac:dyDescent="0.25">
      <c r="B58" s="67" t="s">
        <v>506</v>
      </c>
      <c r="C58" s="67" t="s">
        <v>231</v>
      </c>
      <c r="D58" s="67" t="s">
        <v>161</v>
      </c>
      <c r="E58" s="68" t="s">
        <v>232</v>
      </c>
      <c r="F58" s="32">
        <v>1</v>
      </c>
      <c r="G58" s="37">
        <v>3</v>
      </c>
    </row>
    <row r="59" spans="2:7" ht="76.5" x14ac:dyDescent="0.25">
      <c r="B59" s="67" t="s">
        <v>507</v>
      </c>
      <c r="C59" s="67" t="s">
        <v>233</v>
      </c>
      <c r="D59" s="67" t="s">
        <v>103</v>
      </c>
      <c r="E59" s="68" t="s">
        <v>234</v>
      </c>
      <c r="F59" s="32">
        <v>8</v>
      </c>
      <c r="G59" s="37">
        <v>5</v>
      </c>
    </row>
    <row r="60" spans="2:7" ht="178.5" x14ac:dyDescent="0.25">
      <c r="B60" s="67" t="s">
        <v>508</v>
      </c>
      <c r="C60" s="67" t="s">
        <v>235</v>
      </c>
      <c r="D60" s="67" t="s">
        <v>103</v>
      </c>
      <c r="E60" s="68" t="s">
        <v>236</v>
      </c>
      <c r="F60" s="32">
        <v>6</v>
      </c>
      <c r="G60" s="37">
        <v>5</v>
      </c>
    </row>
    <row r="61" spans="2:7" ht="51" x14ac:dyDescent="0.25">
      <c r="B61" s="67" t="s">
        <v>509</v>
      </c>
      <c r="C61" s="67" t="s">
        <v>239</v>
      </c>
      <c r="D61" s="67" t="s">
        <v>151</v>
      </c>
      <c r="E61" s="68" t="s">
        <v>238</v>
      </c>
      <c r="F61" s="32">
        <v>1</v>
      </c>
      <c r="G61" s="37">
        <v>5</v>
      </c>
    </row>
    <row r="62" spans="2:7" ht="191.25" x14ac:dyDescent="0.25">
      <c r="B62" s="67" t="s">
        <v>510</v>
      </c>
      <c r="C62" s="67" t="s">
        <v>240</v>
      </c>
      <c r="D62" s="67" t="s">
        <v>103</v>
      </c>
      <c r="E62" s="68" t="s">
        <v>241</v>
      </c>
      <c r="F62" s="32">
        <v>3</v>
      </c>
      <c r="G62" s="37">
        <v>5</v>
      </c>
    </row>
    <row r="63" spans="2:7" ht="89.25" x14ac:dyDescent="0.25">
      <c r="B63" s="67" t="s">
        <v>511</v>
      </c>
      <c r="C63" s="67" t="s">
        <v>242</v>
      </c>
      <c r="D63" s="67" t="s">
        <v>161</v>
      </c>
      <c r="E63" s="68" t="s">
        <v>243</v>
      </c>
      <c r="F63" s="32">
        <v>1</v>
      </c>
      <c r="G63" s="37">
        <v>3</v>
      </c>
    </row>
    <row r="64" spans="2:7" ht="38.25" x14ac:dyDescent="0.25">
      <c r="B64" s="67" t="s">
        <v>512</v>
      </c>
      <c r="C64" s="67" t="s">
        <v>244</v>
      </c>
      <c r="D64" s="67" t="s">
        <v>103</v>
      </c>
      <c r="E64" s="68" t="s">
        <v>245</v>
      </c>
      <c r="F64" s="32">
        <v>10</v>
      </c>
      <c r="G64" s="37">
        <v>5</v>
      </c>
    </row>
    <row r="65" spans="2:7" ht="140.25" x14ac:dyDescent="0.25">
      <c r="B65" s="67" t="s">
        <v>513</v>
      </c>
      <c r="C65" s="67" t="s">
        <v>246</v>
      </c>
      <c r="D65" s="67" t="s">
        <v>103</v>
      </c>
      <c r="E65" s="68" t="s">
        <v>247</v>
      </c>
      <c r="F65" s="32">
        <v>2</v>
      </c>
      <c r="G65" s="37">
        <v>3</v>
      </c>
    </row>
    <row r="66" spans="2:7" ht="102" x14ac:dyDescent="0.25">
      <c r="B66" s="67" t="s">
        <v>514</v>
      </c>
      <c r="C66" s="67" t="s">
        <v>248</v>
      </c>
      <c r="D66" s="67" t="s">
        <v>103</v>
      </c>
      <c r="E66" s="68" t="s">
        <v>249</v>
      </c>
      <c r="F66" s="32">
        <v>1</v>
      </c>
      <c r="G66" s="37">
        <v>3</v>
      </c>
    </row>
    <row r="67" spans="2:7" ht="25.5" x14ac:dyDescent="0.25">
      <c r="B67" s="67" t="s">
        <v>515</v>
      </c>
      <c r="C67" s="67" t="s">
        <v>250</v>
      </c>
      <c r="D67" s="67" t="s">
        <v>161</v>
      </c>
      <c r="E67" s="68" t="s">
        <v>251</v>
      </c>
      <c r="F67" s="32">
        <v>1</v>
      </c>
      <c r="G67" s="37">
        <v>3</v>
      </c>
    </row>
    <row r="68" spans="2:7" ht="51" x14ac:dyDescent="0.25">
      <c r="B68" s="67" t="s">
        <v>516</v>
      </c>
      <c r="C68" s="67" t="s">
        <v>252</v>
      </c>
      <c r="D68" s="67" t="s">
        <v>103</v>
      </c>
      <c r="E68" s="68" t="s">
        <v>253</v>
      </c>
      <c r="F68" s="32">
        <v>2</v>
      </c>
      <c r="G68" s="37">
        <v>5</v>
      </c>
    </row>
    <row r="69" spans="2:7" ht="38.25" x14ac:dyDescent="0.25">
      <c r="B69" s="67" t="s">
        <v>517</v>
      </c>
      <c r="C69" s="67" t="s">
        <v>255</v>
      </c>
      <c r="D69" s="67" t="s">
        <v>103</v>
      </c>
      <c r="E69" s="68" t="s">
        <v>254</v>
      </c>
      <c r="F69" s="32">
        <v>7</v>
      </c>
      <c r="G69" s="37">
        <v>5</v>
      </c>
    </row>
    <row r="70" spans="2:7" ht="51" x14ac:dyDescent="0.25">
      <c r="B70" s="67" t="s">
        <v>518</v>
      </c>
      <c r="C70" s="67" t="s">
        <v>256</v>
      </c>
      <c r="D70" s="67" t="s">
        <v>103</v>
      </c>
      <c r="E70" s="68" t="s">
        <v>257</v>
      </c>
      <c r="F70" s="32">
        <v>7</v>
      </c>
      <c r="G70" s="37">
        <v>5</v>
      </c>
    </row>
    <row r="71" spans="2:7" ht="51" x14ac:dyDescent="0.25">
      <c r="B71" s="67" t="s">
        <v>519</v>
      </c>
      <c r="C71" s="67" t="s">
        <v>258</v>
      </c>
      <c r="D71" s="67" t="s">
        <v>103</v>
      </c>
      <c r="E71" s="68" t="s">
        <v>259</v>
      </c>
      <c r="F71" s="32">
        <v>9</v>
      </c>
      <c r="G71" s="37">
        <v>5</v>
      </c>
    </row>
    <row r="72" spans="2:7" ht="51" x14ac:dyDescent="0.25">
      <c r="B72" s="67" t="s">
        <v>520</v>
      </c>
      <c r="C72" s="67" t="s">
        <v>260</v>
      </c>
      <c r="D72" s="67" t="s">
        <v>161</v>
      </c>
      <c r="E72" s="68" t="s">
        <v>261</v>
      </c>
      <c r="F72" s="32">
        <v>1</v>
      </c>
      <c r="G72" s="37">
        <v>3</v>
      </c>
    </row>
    <row r="73" spans="2:7" ht="25.5" x14ac:dyDescent="0.25">
      <c r="B73" s="67" t="s">
        <v>521</v>
      </c>
      <c r="C73" s="67" t="s">
        <v>262</v>
      </c>
      <c r="D73" s="67" t="s">
        <v>103</v>
      </c>
      <c r="E73" s="68" t="s">
        <v>263</v>
      </c>
      <c r="F73" s="32">
        <v>7</v>
      </c>
      <c r="G73" s="37">
        <v>5</v>
      </c>
    </row>
    <row r="74" spans="2:7" ht="92.25" customHeight="1" x14ac:dyDescent="0.25">
      <c r="B74" s="67" t="s">
        <v>522</v>
      </c>
      <c r="C74" s="67" t="s">
        <v>264</v>
      </c>
      <c r="D74" s="67" t="s">
        <v>151</v>
      </c>
      <c r="E74" s="68" t="s">
        <v>267</v>
      </c>
      <c r="F74" s="32">
        <v>2</v>
      </c>
      <c r="G74" s="37">
        <v>3</v>
      </c>
    </row>
    <row r="75" spans="2:7" ht="92.25" customHeight="1" x14ac:dyDescent="0.25">
      <c r="B75" s="67" t="s">
        <v>523</v>
      </c>
      <c r="C75" s="67" t="s">
        <v>265</v>
      </c>
      <c r="D75" s="67" t="s">
        <v>151</v>
      </c>
      <c r="E75" s="68" t="s">
        <v>266</v>
      </c>
      <c r="F75" s="32">
        <v>2</v>
      </c>
      <c r="G75" s="37">
        <v>3</v>
      </c>
    </row>
    <row r="76" spans="2:7" ht="95.25" customHeight="1" x14ac:dyDescent="0.25">
      <c r="B76" s="67" t="s">
        <v>524</v>
      </c>
      <c r="C76" s="67" t="s">
        <v>268</v>
      </c>
      <c r="D76" s="67" t="s">
        <v>151</v>
      </c>
      <c r="E76" s="68" t="s">
        <v>269</v>
      </c>
      <c r="F76" s="32">
        <v>2</v>
      </c>
      <c r="G76" s="37">
        <v>3</v>
      </c>
    </row>
    <row r="77" spans="2:7" ht="89.25" x14ac:dyDescent="0.25">
      <c r="B77" s="67" t="s">
        <v>525</v>
      </c>
      <c r="C77" s="67" t="s">
        <v>270</v>
      </c>
      <c r="D77" s="67" t="s">
        <v>103</v>
      </c>
      <c r="E77" s="68" t="s">
        <v>271</v>
      </c>
      <c r="F77" s="32">
        <v>8</v>
      </c>
      <c r="G77" s="37">
        <v>5</v>
      </c>
    </row>
    <row r="78" spans="2:7" ht="89.25" x14ac:dyDescent="0.25">
      <c r="B78" s="67" t="s">
        <v>526</v>
      </c>
      <c r="C78" s="67" t="s">
        <v>272</v>
      </c>
      <c r="D78" s="67" t="s">
        <v>161</v>
      </c>
      <c r="E78" s="68" t="s">
        <v>273</v>
      </c>
      <c r="F78" s="32">
        <v>2</v>
      </c>
      <c r="G78" s="37">
        <v>5</v>
      </c>
    </row>
    <row r="79" spans="2:7" ht="49.5" customHeight="1" x14ac:dyDescent="0.25">
      <c r="B79" s="67" t="s">
        <v>527</v>
      </c>
      <c r="C79" s="67" t="s">
        <v>274</v>
      </c>
      <c r="D79" s="67" t="s">
        <v>161</v>
      </c>
      <c r="E79" s="68" t="s">
        <v>275</v>
      </c>
      <c r="F79" s="32">
        <v>1</v>
      </c>
      <c r="G79" s="37">
        <v>3</v>
      </c>
    </row>
    <row r="80" spans="2:7" ht="51" x14ac:dyDescent="0.25">
      <c r="B80" s="67" t="s">
        <v>528</v>
      </c>
      <c r="C80" s="67" t="s">
        <v>276</v>
      </c>
      <c r="D80" s="67" t="s">
        <v>103</v>
      </c>
      <c r="E80" s="68" t="s">
        <v>277</v>
      </c>
      <c r="F80" s="32">
        <v>6</v>
      </c>
      <c r="G80" s="37">
        <v>5</v>
      </c>
    </row>
    <row r="81" spans="2:7" ht="63.75" x14ac:dyDescent="0.25">
      <c r="B81" s="67" t="s">
        <v>529</v>
      </c>
      <c r="C81" s="67" t="s">
        <v>278</v>
      </c>
      <c r="D81" s="67" t="s">
        <v>103</v>
      </c>
      <c r="E81" s="68" t="s">
        <v>279</v>
      </c>
      <c r="F81" s="32">
        <v>6</v>
      </c>
      <c r="G81" s="37">
        <v>5</v>
      </c>
    </row>
    <row r="82" spans="2:7" ht="38.25" x14ac:dyDescent="0.25">
      <c r="B82" s="67" t="s">
        <v>530</v>
      </c>
      <c r="C82" s="67" t="s">
        <v>280</v>
      </c>
      <c r="D82" s="67" t="s">
        <v>103</v>
      </c>
      <c r="E82" s="68" t="s">
        <v>281</v>
      </c>
      <c r="F82" s="32">
        <v>3</v>
      </c>
      <c r="G82" s="37">
        <v>3</v>
      </c>
    </row>
    <row r="83" spans="2:7" ht="38.25" x14ac:dyDescent="0.25">
      <c r="B83" s="67" t="s">
        <v>531</v>
      </c>
      <c r="C83" s="67" t="s">
        <v>283</v>
      </c>
      <c r="D83" s="67" t="s">
        <v>103</v>
      </c>
      <c r="E83" s="68" t="s">
        <v>282</v>
      </c>
      <c r="F83" s="32">
        <v>3</v>
      </c>
      <c r="G83" s="37">
        <v>3</v>
      </c>
    </row>
    <row r="84" spans="2:7" ht="38.25" x14ac:dyDescent="0.25">
      <c r="B84" s="67" t="s">
        <v>532</v>
      </c>
      <c r="C84" s="67" t="s">
        <v>284</v>
      </c>
      <c r="D84" s="67" t="s">
        <v>103</v>
      </c>
      <c r="E84" s="68" t="s">
        <v>285</v>
      </c>
      <c r="F84" s="32"/>
      <c r="G84" s="37">
        <v>3</v>
      </c>
    </row>
    <row r="85" spans="2:7" ht="51" x14ac:dyDescent="0.25">
      <c r="B85" s="67" t="s">
        <v>533</v>
      </c>
      <c r="C85" s="67" t="s">
        <v>286</v>
      </c>
      <c r="D85" s="67" t="s">
        <v>103</v>
      </c>
      <c r="E85" s="68" t="s">
        <v>287</v>
      </c>
      <c r="F85" s="32">
        <v>7</v>
      </c>
      <c r="G85" s="37">
        <v>5</v>
      </c>
    </row>
    <row r="86" spans="2:7" ht="151.5" customHeight="1" x14ac:dyDescent="0.25">
      <c r="B86" s="67" t="s">
        <v>534</v>
      </c>
      <c r="C86" s="67" t="s">
        <v>288</v>
      </c>
      <c r="D86" s="67" t="s">
        <v>103</v>
      </c>
      <c r="E86" s="68" t="s">
        <v>289</v>
      </c>
      <c r="F86" s="32">
        <v>7</v>
      </c>
      <c r="G86" s="37">
        <v>5</v>
      </c>
    </row>
    <row r="87" spans="2:7" ht="187.5" customHeight="1" x14ac:dyDescent="0.25">
      <c r="B87" s="67" t="s">
        <v>535</v>
      </c>
      <c r="C87" s="67" t="s">
        <v>290</v>
      </c>
      <c r="D87" s="67" t="s">
        <v>161</v>
      </c>
      <c r="E87" s="68" t="s">
        <v>291</v>
      </c>
      <c r="F87" s="32">
        <v>1</v>
      </c>
      <c r="G87" s="37">
        <v>3</v>
      </c>
    </row>
    <row r="88" spans="2:7" ht="179.25" customHeight="1" x14ac:dyDescent="0.25">
      <c r="B88" s="67" t="s">
        <v>536</v>
      </c>
      <c r="C88" s="67" t="s">
        <v>292</v>
      </c>
      <c r="D88" s="67" t="s">
        <v>103</v>
      </c>
      <c r="E88" s="68" t="s">
        <v>293</v>
      </c>
      <c r="F88" s="32">
        <v>7</v>
      </c>
      <c r="G88" s="37">
        <v>5</v>
      </c>
    </row>
    <row r="89" spans="2:7" ht="116.25" customHeight="1" x14ac:dyDescent="0.25">
      <c r="B89" s="67" t="s">
        <v>537</v>
      </c>
      <c r="C89" s="67" t="s">
        <v>294</v>
      </c>
      <c r="D89" s="67" t="s">
        <v>103</v>
      </c>
      <c r="E89" s="68" t="s">
        <v>295</v>
      </c>
      <c r="F89" s="32">
        <v>7</v>
      </c>
      <c r="G89" s="37">
        <v>5</v>
      </c>
    </row>
    <row r="90" spans="2:7" ht="162.75" customHeight="1" x14ac:dyDescent="0.25">
      <c r="B90" s="67" t="s">
        <v>538</v>
      </c>
      <c r="C90" s="67" t="s">
        <v>296</v>
      </c>
      <c r="D90" s="67" t="s">
        <v>103</v>
      </c>
      <c r="E90" s="68" t="s">
        <v>297</v>
      </c>
      <c r="F90" s="32">
        <v>7</v>
      </c>
      <c r="G90" s="37">
        <v>5</v>
      </c>
    </row>
    <row r="91" spans="2:7" ht="165.75" customHeight="1" x14ac:dyDescent="0.25">
      <c r="B91" s="67" t="s">
        <v>539</v>
      </c>
      <c r="C91" s="67" t="s">
        <v>298</v>
      </c>
      <c r="D91" s="67" t="s">
        <v>103</v>
      </c>
      <c r="E91" s="68" t="s">
        <v>297</v>
      </c>
      <c r="F91" s="32">
        <v>7</v>
      </c>
      <c r="G91" s="37">
        <v>5</v>
      </c>
    </row>
    <row r="92" spans="2:7" ht="162" customHeight="1" x14ac:dyDescent="0.25">
      <c r="B92" s="67" t="s">
        <v>540</v>
      </c>
      <c r="C92" s="67" t="s">
        <v>299</v>
      </c>
      <c r="D92" s="67" t="s">
        <v>103</v>
      </c>
      <c r="E92" s="68" t="s">
        <v>300</v>
      </c>
      <c r="F92" s="32">
        <v>7</v>
      </c>
      <c r="G92" s="37">
        <v>5</v>
      </c>
    </row>
    <row r="93" spans="2:7" ht="168" customHeight="1" x14ac:dyDescent="0.25">
      <c r="B93" s="67" t="s">
        <v>541</v>
      </c>
      <c r="C93" s="67" t="s">
        <v>301</v>
      </c>
      <c r="D93" s="67" t="s">
        <v>103</v>
      </c>
      <c r="E93" s="68" t="s">
        <v>300</v>
      </c>
      <c r="F93" s="32">
        <v>7</v>
      </c>
      <c r="G93" s="37">
        <v>5</v>
      </c>
    </row>
    <row r="94" spans="2:7" ht="38.25" x14ac:dyDescent="0.25">
      <c r="B94" s="67" t="s">
        <v>542</v>
      </c>
      <c r="C94" s="67" t="s">
        <v>302</v>
      </c>
      <c r="D94" s="67" t="s">
        <v>161</v>
      </c>
      <c r="E94" s="68" t="s">
        <v>303</v>
      </c>
      <c r="F94" s="32">
        <v>1</v>
      </c>
      <c r="G94" s="37">
        <v>3</v>
      </c>
    </row>
    <row r="95" spans="2:7" ht="114.75" customHeight="1" x14ac:dyDescent="0.25">
      <c r="B95" s="67" t="s">
        <v>543</v>
      </c>
      <c r="C95" s="67" t="s">
        <v>304</v>
      </c>
      <c r="D95" s="67" t="s">
        <v>103</v>
      </c>
      <c r="E95" s="68" t="s">
        <v>305</v>
      </c>
      <c r="F95" s="32">
        <v>6</v>
      </c>
      <c r="G95" s="37">
        <v>5</v>
      </c>
    </row>
    <row r="96" spans="2:7" ht="140.25" x14ac:dyDescent="0.25">
      <c r="B96" s="67" t="s">
        <v>544</v>
      </c>
      <c r="C96" s="67" t="s">
        <v>306</v>
      </c>
      <c r="D96" s="67" t="s">
        <v>103</v>
      </c>
      <c r="E96" s="68" t="s">
        <v>307</v>
      </c>
      <c r="F96" s="32">
        <v>9</v>
      </c>
      <c r="G96" s="37">
        <v>5</v>
      </c>
    </row>
    <row r="97" spans="2:7" ht="115.5" customHeight="1" x14ac:dyDescent="0.25">
      <c r="B97" s="67" t="s">
        <v>545</v>
      </c>
      <c r="C97" s="67" t="s">
        <v>308</v>
      </c>
      <c r="D97" s="67" t="s">
        <v>103</v>
      </c>
      <c r="E97" s="68" t="s">
        <v>309</v>
      </c>
      <c r="F97" s="32">
        <v>1</v>
      </c>
      <c r="G97" s="37">
        <v>3</v>
      </c>
    </row>
    <row r="98" spans="2:7" ht="89.25" x14ac:dyDescent="0.25">
      <c r="B98" s="67" t="s">
        <v>546</v>
      </c>
      <c r="C98" s="67" t="s">
        <v>310</v>
      </c>
      <c r="D98" s="67" t="s">
        <v>103</v>
      </c>
      <c r="E98" s="68" t="s">
        <v>311</v>
      </c>
      <c r="F98" s="32">
        <v>6</v>
      </c>
      <c r="G98" s="37">
        <v>5</v>
      </c>
    </row>
    <row r="99" spans="2:7" ht="89.25" x14ac:dyDescent="0.25">
      <c r="B99" s="67" t="s">
        <v>547</v>
      </c>
      <c r="C99" s="67" t="s">
        <v>312</v>
      </c>
      <c r="D99" s="67" t="s">
        <v>103</v>
      </c>
      <c r="E99" s="68" t="s">
        <v>313</v>
      </c>
      <c r="F99" s="32">
        <v>1</v>
      </c>
      <c r="G99" s="37">
        <v>3</v>
      </c>
    </row>
    <row r="100" spans="2:7" ht="38.25" x14ac:dyDescent="0.25">
      <c r="B100" s="67" t="s">
        <v>548</v>
      </c>
      <c r="C100" s="67" t="s">
        <v>314</v>
      </c>
      <c r="D100" s="67" t="s">
        <v>103</v>
      </c>
      <c r="E100" s="68" t="s">
        <v>315</v>
      </c>
      <c r="F100" s="32">
        <v>1</v>
      </c>
      <c r="G100" s="37">
        <v>3</v>
      </c>
    </row>
    <row r="101" spans="2:7" ht="77.25" customHeight="1" x14ac:dyDescent="0.25">
      <c r="B101" s="67" t="s">
        <v>549</v>
      </c>
      <c r="C101" s="67" t="s">
        <v>316</v>
      </c>
      <c r="D101" s="67" t="s">
        <v>161</v>
      </c>
      <c r="E101" s="68" t="s">
        <v>317</v>
      </c>
      <c r="F101" s="32">
        <v>1</v>
      </c>
      <c r="G101" s="37">
        <v>5</v>
      </c>
    </row>
    <row r="102" spans="2:7" ht="51" x14ac:dyDescent="0.25">
      <c r="B102" s="67" t="s">
        <v>550</v>
      </c>
      <c r="C102" s="67" t="s">
        <v>318</v>
      </c>
      <c r="D102" s="67" t="s">
        <v>103</v>
      </c>
      <c r="E102" s="68" t="s">
        <v>319</v>
      </c>
      <c r="F102" s="32">
        <v>1</v>
      </c>
      <c r="G102" s="37">
        <v>3</v>
      </c>
    </row>
    <row r="103" spans="2:7" ht="89.25" x14ac:dyDescent="0.25">
      <c r="B103" s="67" t="s">
        <v>551</v>
      </c>
      <c r="C103" s="67" t="s">
        <v>320</v>
      </c>
      <c r="D103" s="67" t="s">
        <v>103</v>
      </c>
      <c r="E103" s="68" t="s">
        <v>321</v>
      </c>
      <c r="F103" s="32">
        <v>10</v>
      </c>
      <c r="G103" s="37">
        <v>5</v>
      </c>
    </row>
    <row r="104" spans="2:7" ht="116.25" customHeight="1" x14ac:dyDescent="0.25">
      <c r="B104" s="67" t="s">
        <v>552</v>
      </c>
      <c r="C104" s="67" t="s">
        <v>322</v>
      </c>
      <c r="D104" s="67" t="s">
        <v>161</v>
      </c>
      <c r="E104" s="68" t="s">
        <v>323</v>
      </c>
      <c r="F104" s="32">
        <v>1</v>
      </c>
      <c r="G104" s="37">
        <v>3</v>
      </c>
    </row>
    <row r="105" spans="2:7" ht="63.75" x14ac:dyDescent="0.25">
      <c r="B105" s="67" t="s">
        <v>553</v>
      </c>
      <c r="C105" s="67" t="s">
        <v>324</v>
      </c>
      <c r="D105" s="67" t="s">
        <v>103</v>
      </c>
      <c r="E105" s="68" t="s">
        <v>325</v>
      </c>
      <c r="F105" s="32">
        <v>5</v>
      </c>
      <c r="G105" s="37">
        <v>5</v>
      </c>
    </row>
    <row r="106" spans="2:7" ht="159.75" customHeight="1" x14ac:dyDescent="0.25">
      <c r="B106" s="67" t="s">
        <v>554</v>
      </c>
      <c r="C106" s="67" t="s">
        <v>326</v>
      </c>
      <c r="D106" s="67" t="s">
        <v>103</v>
      </c>
      <c r="E106" s="68" t="s">
        <v>328</v>
      </c>
      <c r="F106" s="32">
        <v>6</v>
      </c>
      <c r="G106" s="37">
        <v>5</v>
      </c>
    </row>
    <row r="107" spans="2:7" ht="166.5" customHeight="1" x14ac:dyDescent="0.25">
      <c r="B107" s="67" t="s">
        <v>555</v>
      </c>
      <c r="C107" s="67" t="s">
        <v>327</v>
      </c>
      <c r="D107" s="67" t="s">
        <v>103</v>
      </c>
      <c r="E107" s="68" t="s">
        <v>329</v>
      </c>
      <c r="F107" s="32">
        <v>6</v>
      </c>
      <c r="G107" s="37">
        <v>5</v>
      </c>
    </row>
    <row r="108" spans="2:7" ht="152.25" customHeight="1" x14ac:dyDescent="0.25">
      <c r="B108" s="67" t="s">
        <v>555</v>
      </c>
      <c r="C108" s="67" t="s">
        <v>330</v>
      </c>
      <c r="D108" s="67" t="s">
        <v>103</v>
      </c>
      <c r="E108" s="68" t="s">
        <v>331</v>
      </c>
      <c r="F108" s="32">
        <v>7</v>
      </c>
      <c r="G108" s="37">
        <v>5</v>
      </c>
    </row>
    <row r="109" spans="2:7" ht="153.75" customHeight="1" x14ac:dyDescent="0.25">
      <c r="B109" s="67" t="s">
        <v>556</v>
      </c>
      <c r="C109" s="67" t="s">
        <v>332</v>
      </c>
      <c r="D109" s="67" t="s">
        <v>103</v>
      </c>
      <c r="E109" s="68" t="s">
        <v>333</v>
      </c>
      <c r="F109" s="32">
        <v>6</v>
      </c>
      <c r="G109" s="37">
        <v>5</v>
      </c>
    </row>
    <row r="110" spans="2:7" ht="139.5" customHeight="1" x14ac:dyDescent="0.25">
      <c r="B110" s="67" t="s">
        <v>557</v>
      </c>
      <c r="C110" s="67" t="s">
        <v>334</v>
      </c>
      <c r="D110" s="67" t="s">
        <v>103</v>
      </c>
      <c r="E110" s="68" t="s">
        <v>335</v>
      </c>
      <c r="F110" s="32">
        <v>7</v>
      </c>
      <c r="G110" s="37">
        <v>5</v>
      </c>
    </row>
    <row r="111" spans="2:7" ht="165.75" x14ac:dyDescent="0.25">
      <c r="B111" s="67" t="s">
        <v>558</v>
      </c>
      <c r="C111" s="67" t="s">
        <v>336</v>
      </c>
      <c r="D111" s="67" t="s">
        <v>103</v>
      </c>
      <c r="E111" s="68" t="s">
        <v>335</v>
      </c>
      <c r="F111" s="32">
        <v>7</v>
      </c>
      <c r="G111" s="37">
        <v>5</v>
      </c>
    </row>
    <row r="112" spans="2:7" ht="51" x14ac:dyDescent="0.25">
      <c r="B112" s="67" t="s">
        <v>559</v>
      </c>
      <c r="C112" s="67" t="s">
        <v>337</v>
      </c>
      <c r="D112" s="67" t="s">
        <v>103</v>
      </c>
      <c r="E112" s="68" t="s">
        <v>338</v>
      </c>
      <c r="F112" s="32">
        <v>9</v>
      </c>
      <c r="G112" s="37">
        <v>5</v>
      </c>
    </row>
    <row r="113" spans="2:7" ht="63.75" x14ac:dyDescent="0.25">
      <c r="B113" s="67" t="s">
        <v>560</v>
      </c>
      <c r="C113" s="67" t="s">
        <v>339</v>
      </c>
      <c r="D113" s="67" t="s">
        <v>103</v>
      </c>
      <c r="E113" s="68" t="s">
        <v>340</v>
      </c>
      <c r="F113" s="32">
        <v>6</v>
      </c>
      <c r="G113" s="37">
        <v>5</v>
      </c>
    </row>
    <row r="114" spans="2:7" ht="51" x14ac:dyDescent="0.25">
      <c r="B114" s="67" t="s">
        <v>561</v>
      </c>
      <c r="C114" s="67" t="s">
        <v>342</v>
      </c>
      <c r="D114" s="67" t="s">
        <v>103</v>
      </c>
      <c r="E114" s="68" t="s">
        <v>341</v>
      </c>
      <c r="F114" s="32">
        <v>9</v>
      </c>
      <c r="G114" s="37">
        <v>5</v>
      </c>
    </row>
    <row r="115" spans="2:7" ht="51" x14ac:dyDescent="0.25">
      <c r="B115" s="67" t="s">
        <v>562</v>
      </c>
      <c r="C115" s="67" t="s">
        <v>343</v>
      </c>
      <c r="D115" s="67" t="s">
        <v>103</v>
      </c>
      <c r="E115" s="68" t="s">
        <v>344</v>
      </c>
      <c r="F115" s="32">
        <v>6</v>
      </c>
      <c r="G115" s="37">
        <v>5</v>
      </c>
    </row>
    <row r="116" spans="2:7" ht="280.5" x14ac:dyDescent="0.25">
      <c r="B116" s="67" t="s">
        <v>563</v>
      </c>
      <c r="C116" s="67" t="s">
        <v>345</v>
      </c>
      <c r="D116" s="67" t="s">
        <v>103</v>
      </c>
      <c r="E116" s="68" t="s">
        <v>346</v>
      </c>
      <c r="F116" s="32">
        <v>6</v>
      </c>
      <c r="G116" s="37">
        <v>5</v>
      </c>
    </row>
    <row r="117" spans="2:7" ht="76.5" x14ac:dyDescent="0.25">
      <c r="B117" s="67" t="s">
        <v>564</v>
      </c>
      <c r="C117" s="67" t="s">
        <v>347</v>
      </c>
      <c r="D117" s="67" t="s">
        <v>103</v>
      </c>
      <c r="E117" s="68" t="s">
        <v>348</v>
      </c>
      <c r="F117" s="32"/>
      <c r="G117" s="37">
        <v>5</v>
      </c>
    </row>
    <row r="118" spans="2:7" x14ac:dyDescent="0.25">
      <c r="B118" s="67" t="s">
        <v>565</v>
      </c>
      <c r="C118" s="67" t="s">
        <v>349</v>
      </c>
      <c r="D118" s="67" t="s">
        <v>103</v>
      </c>
      <c r="E118" s="68" t="s">
        <v>350</v>
      </c>
      <c r="F118" s="32">
        <v>1</v>
      </c>
      <c r="G118" s="37">
        <v>5</v>
      </c>
    </row>
    <row r="119" spans="2:7" ht="140.25" customHeight="1" x14ac:dyDescent="0.25">
      <c r="B119" s="67" t="s">
        <v>566</v>
      </c>
      <c r="C119" s="67" t="s">
        <v>351</v>
      </c>
      <c r="D119" s="67" t="s">
        <v>103</v>
      </c>
      <c r="E119" s="68" t="s">
        <v>352</v>
      </c>
      <c r="F119" s="32">
        <v>10</v>
      </c>
      <c r="G119" s="37">
        <v>5</v>
      </c>
    </row>
    <row r="120" spans="2:7" ht="153.75" customHeight="1" x14ac:dyDescent="0.25">
      <c r="B120" s="67" t="s">
        <v>567</v>
      </c>
      <c r="C120" s="67" t="s">
        <v>353</v>
      </c>
      <c r="D120" s="67" t="s">
        <v>161</v>
      </c>
      <c r="E120" s="68" t="s">
        <v>354</v>
      </c>
      <c r="F120" s="32">
        <v>1</v>
      </c>
      <c r="G120" s="37">
        <v>3</v>
      </c>
    </row>
    <row r="121" spans="2:7" ht="25.5" x14ac:dyDescent="0.25">
      <c r="B121" s="67" t="s">
        <v>568</v>
      </c>
      <c r="C121" s="67" t="s">
        <v>356</v>
      </c>
      <c r="D121" s="67" t="s">
        <v>103</v>
      </c>
      <c r="E121" s="68" t="s">
        <v>355</v>
      </c>
      <c r="F121" s="32">
        <v>2</v>
      </c>
      <c r="G121" s="37">
        <v>3</v>
      </c>
    </row>
    <row r="122" spans="2:7" ht="25.5" x14ac:dyDescent="0.25">
      <c r="B122" s="67" t="s">
        <v>569</v>
      </c>
      <c r="C122" s="67" t="s">
        <v>358</v>
      </c>
      <c r="D122" s="67" t="s">
        <v>103</v>
      </c>
      <c r="E122" s="68" t="s">
        <v>357</v>
      </c>
      <c r="F122" s="32">
        <v>2</v>
      </c>
      <c r="G122" s="37">
        <v>3</v>
      </c>
    </row>
    <row r="123" spans="2:7" ht="76.5" x14ac:dyDescent="0.25">
      <c r="B123" s="67" t="s">
        <v>570</v>
      </c>
      <c r="C123" s="67" t="s">
        <v>359</v>
      </c>
      <c r="D123" s="67" t="s">
        <v>103</v>
      </c>
      <c r="E123" s="68" t="s">
        <v>360</v>
      </c>
      <c r="F123" s="32">
        <v>9</v>
      </c>
      <c r="G123" s="37">
        <v>5</v>
      </c>
    </row>
    <row r="124" spans="2:7" ht="76.5" x14ac:dyDescent="0.25">
      <c r="B124" s="67" t="s">
        <v>571</v>
      </c>
      <c r="C124" s="67" t="s">
        <v>361</v>
      </c>
      <c r="D124" s="67" t="s">
        <v>103</v>
      </c>
      <c r="E124" s="68" t="s">
        <v>362</v>
      </c>
      <c r="F124" s="32">
        <v>5</v>
      </c>
      <c r="G124" s="37">
        <v>5</v>
      </c>
    </row>
    <row r="125" spans="2:7" ht="25.5" x14ac:dyDescent="0.25">
      <c r="B125" s="67" t="s">
        <v>572</v>
      </c>
      <c r="C125" s="67" t="s">
        <v>363</v>
      </c>
      <c r="D125" s="67" t="s">
        <v>103</v>
      </c>
      <c r="E125" s="68" t="s">
        <v>364</v>
      </c>
      <c r="F125" s="32">
        <v>1</v>
      </c>
      <c r="G125" s="37">
        <v>3</v>
      </c>
    </row>
    <row r="126" spans="2:7" ht="25.5" x14ac:dyDescent="0.25">
      <c r="B126" s="67" t="s">
        <v>573</v>
      </c>
      <c r="C126" s="67" t="s">
        <v>365</v>
      </c>
      <c r="D126" s="67"/>
      <c r="E126" s="68" t="s">
        <v>366</v>
      </c>
      <c r="F126" s="32">
        <v>1</v>
      </c>
      <c r="G126" s="37">
        <v>3</v>
      </c>
    </row>
    <row r="127" spans="2:7" ht="38.25" x14ac:dyDescent="0.25">
      <c r="B127" s="67" t="s">
        <v>574</v>
      </c>
      <c r="C127" s="67" t="s">
        <v>367</v>
      </c>
      <c r="D127" s="67" t="s">
        <v>103</v>
      </c>
      <c r="E127" s="68" t="s">
        <v>368</v>
      </c>
      <c r="F127" s="32">
        <v>1</v>
      </c>
      <c r="G127" s="37">
        <v>3</v>
      </c>
    </row>
    <row r="128" spans="2:7" ht="38.25" x14ac:dyDescent="0.25">
      <c r="B128" s="67" t="s">
        <v>575</v>
      </c>
      <c r="C128" s="67" t="s">
        <v>369</v>
      </c>
      <c r="D128" s="67" t="s">
        <v>103</v>
      </c>
      <c r="E128" s="68" t="s">
        <v>368</v>
      </c>
      <c r="F128" s="32">
        <v>1</v>
      </c>
      <c r="G128" s="37">
        <v>3</v>
      </c>
    </row>
    <row r="129" spans="2:7" ht="102" x14ac:dyDescent="0.25">
      <c r="B129" s="67" t="s">
        <v>576</v>
      </c>
      <c r="C129" s="67" t="s">
        <v>375</v>
      </c>
      <c r="D129" s="67" t="s">
        <v>103</v>
      </c>
      <c r="E129" s="68" t="s">
        <v>376</v>
      </c>
      <c r="F129" s="32">
        <v>10</v>
      </c>
      <c r="G129" s="37">
        <v>5</v>
      </c>
    </row>
    <row r="130" spans="2:7" ht="38.25" x14ac:dyDescent="0.25">
      <c r="B130" s="67" t="s">
        <v>577</v>
      </c>
      <c r="C130" s="67" t="s">
        <v>377</v>
      </c>
      <c r="D130" s="67" t="s">
        <v>103</v>
      </c>
      <c r="E130" s="68" t="s">
        <v>378</v>
      </c>
      <c r="F130" s="32">
        <v>10</v>
      </c>
      <c r="G130" s="37">
        <v>3</v>
      </c>
    </row>
    <row r="131" spans="2:7" ht="38.25" x14ac:dyDescent="0.25">
      <c r="B131" s="67" t="s">
        <v>578</v>
      </c>
      <c r="C131" s="67" t="s">
        <v>379</v>
      </c>
      <c r="D131" s="67" t="s">
        <v>103</v>
      </c>
      <c r="E131" s="68" t="s">
        <v>380</v>
      </c>
      <c r="F131" s="32">
        <v>10</v>
      </c>
      <c r="G131" s="37">
        <v>3</v>
      </c>
    </row>
    <row r="132" spans="2:7" ht="25.5" x14ac:dyDescent="0.25">
      <c r="B132" s="67" t="s">
        <v>579</v>
      </c>
      <c r="C132" s="67" t="s">
        <v>381</v>
      </c>
      <c r="D132" s="67" t="s">
        <v>103</v>
      </c>
      <c r="E132" s="68" t="s">
        <v>382</v>
      </c>
      <c r="F132" s="32">
        <v>6</v>
      </c>
      <c r="G132" s="37">
        <v>5</v>
      </c>
    </row>
    <row r="133" spans="2:7" ht="140.25" x14ac:dyDescent="0.25">
      <c r="B133" s="67" t="s">
        <v>580</v>
      </c>
      <c r="C133" s="67" t="s">
        <v>383</v>
      </c>
      <c r="D133" s="67" t="s">
        <v>103</v>
      </c>
      <c r="E133" s="68" t="s">
        <v>384</v>
      </c>
      <c r="F133" s="32">
        <v>6</v>
      </c>
      <c r="G133" s="37">
        <v>5</v>
      </c>
    </row>
    <row r="134" spans="2:7" ht="38.25" x14ac:dyDescent="0.25">
      <c r="B134" s="67" t="s">
        <v>581</v>
      </c>
      <c r="C134" s="67" t="s">
        <v>385</v>
      </c>
      <c r="D134" s="67" t="s">
        <v>161</v>
      </c>
      <c r="E134" s="68" t="s">
        <v>386</v>
      </c>
      <c r="F134" s="32">
        <v>1</v>
      </c>
      <c r="G134" s="37">
        <v>3</v>
      </c>
    </row>
    <row r="135" spans="2:7" ht="51" x14ac:dyDescent="0.25">
      <c r="B135" s="67" t="s">
        <v>582</v>
      </c>
      <c r="C135" s="67" t="s">
        <v>387</v>
      </c>
      <c r="D135" s="67" t="s">
        <v>103</v>
      </c>
      <c r="E135" s="68" t="s">
        <v>388</v>
      </c>
      <c r="F135" s="32">
        <v>1</v>
      </c>
      <c r="G135" s="37">
        <v>3</v>
      </c>
    </row>
    <row r="136" spans="2:7" ht="104.25" customHeight="1" x14ac:dyDescent="0.25">
      <c r="B136" s="67" t="s">
        <v>583</v>
      </c>
      <c r="C136" s="67" t="s">
        <v>389</v>
      </c>
      <c r="D136" s="67" t="s">
        <v>103</v>
      </c>
      <c r="E136" s="68" t="s">
        <v>390</v>
      </c>
      <c r="F136" s="32">
        <v>4</v>
      </c>
      <c r="G136" s="37">
        <v>5</v>
      </c>
    </row>
    <row r="137" spans="2:7" ht="114.75" x14ac:dyDescent="0.25">
      <c r="B137" s="67" t="s">
        <v>584</v>
      </c>
      <c r="C137" s="67" t="s">
        <v>391</v>
      </c>
      <c r="D137" s="67" t="s">
        <v>103</v>
      </c>
      <c r="E137" s="68" t="s">
        <v>390</v>
      </c>
      <c r="F137" s="32">
        <v>4</v>
      </c>
      <c r="G137" s="37">
        <v>5</v>
      </c>
    </row>
    <row r="138" spans="2:7" ht="63.75" x14ac:dyDescent="0.25">
      <c r="B138" s="67" t="s">
        <v>585</v>
      </c>
      <c r="C138" s="67" t="s">
        <v>392</v>
      </c>
      <c r="D138" s="67" t="s">
        <v>103</v>
      </c>
      <c r="E138" s="68" t="s">
        <v>393</v>
      </c>
      <c r="F138" s="32">
        <v>1</v>
      </c>
      <c r="G138" s="37">
        <v>3</v>
      </c>
    </row>
    <row r="139" spans="2:7" ht="25.5" x14ac:dyDescent="0.25">
      <c r="B139" s="67" t="s">
        <v>586</v>
      </c>
      <c r="C139" s="67" t="s">
        <v>394</v>
      </c>
      <c r="D139" s="67" t="s">
        <v>103</v>
      </c>
      <c r="E139" s="68" t="s">
        <v>395</v>
      </c>
      <c r="F139" s="32">
        <v>9</v>
      </c>
      <c r="G139" s="37">
        <v>5</v>
      </c>
    </row>
    <row r="140" spans="2:7" ht="127.5" x14ac:dyDescent="0.25">
      <c r="B140" s="67" t="s">
        <v>587</v>
      </c>
      <c r="C140" s="67" t="s">
        <v>397</v>
      </c>
      <c r="D140" s="67" t="s">
        <v>103</v>
      </c>
      <c r="E140" s="68" t="s">
        <v>396</v>
      </c>
      <c r="F140" s="32">
        <v>1</v>
      </c>
      <c r="G140" s="37">
        <v>3</v>
      </c>
    </row>
    <row r="141" spans="2:7" ht="25.5" x14ac:dyDescent="0.25">
      <c r="B141" s="67" t="s">
        <v>588</v>
      </c>
      <c r="C141" s="67" t="s">
        <v>398</v>
      </c>
      <c r="D141" s="67" t="s">
        <v>103</v>
      </c>
      <c r="E141" s="68" t="s">
        <v>399</v>
      </c>
      <c r="F141" s="32">
        <v>2</v>
      </c>
      <c r="G141" s="37">
        <v>5</v>
      </c>
    </row>
    <row r="142" spans="2:7" ht="102" customHeight="1" x14ac:dyDescent="0.25">
      <c r="B142" s="67" t="s">
        <v>589</v>
      </c>
      <c r="C142" s="67" t="s">
        <v>400</v>
      </c>
      <c r="D142" s="67" t="s">
        <v>161</v>
      </c>
      <c r="E142" s="68" t="s">
        <v>401</v>
      </c>
      <c r="F142" s="32">
        <v>1</v>
      </c>
      <c r="G142" s="37">
        <v>3</v>
      </c>
    </row>
    <row r="143" spans="2:7" ht="102" customHeight="1" x14ac:dyDescent="0.25">
      <c r="B143" s="67" t="s">
        <v>590</v>
      </c>
      <c r="C143" s="67" t="s">
        <v>402</v>
      </c>
      <c r="D143" s="67" t="s">
        <v>161</v>
      </c>
      <c r="E143" s="68" t="s">
        <v>403</v>
      </c>
      <c r="F143" s="32">
        <v>1</v>
      </c>
      <c r="G143" s="37">
        <v>3</v>
      </c>
    </row>
    <row r="144" spans="2:7" ht="90.75" customHeight="1" x14ac:dyDescent="0.25">
      <c r="B144" s="67" t="s">
        <v>591</v>
      </c>
      <c r="C144" s="67" t="s">
        <v>404</v>
      </c>
      <c r="D144" s="67" t="s">
        <v>103</v>
      </c>
      <c r="E144" s="68" t="s">
        <v>405</v>
      </c>
      <c r="F144" s="32">
        <v>1</v>
      </c>
      <c r="G144" s="37">
        <v>3</v>
      </c>
    </row>
    <row r="145" spans="2:7" ht="51" customHeight="1" x14ac:dyDescent="0.25">
      <c r="B145" s="67" t="s">
        <v>592</v>
      </c>
      <c r="C145" s="67" t="s">
        <v>406</v>
      </c>
      <c r="D145" s="67" t="s">
        <v>103</v>
      </c>
      <c r="E145" s="68" t="s">
        <v>407</v>
      </c>
      <c r="F145" s="32">
        <v>4</v>
      </c>
      <c r="G145" s="37">
        <v>5</v>
      </c>
    </row>
    <row r="146" spans="2:7" ht="60.75" customHeight="1" x14ac:dyDescent="0.25">
      <c r="B146" s="67" t="s">
        <v>593</v>
      </c>
      <c r="C146" s="67" t="s">
        <v>408</v>
      </c>
      <c r="D146" s="67" t="s">
        <v>103</v>
      </c>
      <c r="E146" s="68" t="s">
        <v>409</v>
      </c>
      <c r="F146" s="32">
        <v>4</v>
      </c>
      <c r="G146" s="37">
        <v>5</v>
      </c>
    </row>
    <row r="147" spans="2:7" ht="51" x14ac:dyDescent="0.25">
      <c r="B147" s="67" t="s">
        <v>594</v>
      </c>
      <c r="C147" s="67" t="s">
        <v>410</v>
      </c>
      <c r="D147" s="67" t="s">
        <v>103</v>
      </c>
      <c r="E147" s="68" t="s">
        <v>411</v>
      </c>
      <c r="F147" s="32">
        <v>1</v>
      </c>
      <c r="G147" s="37">
        <v>3</v>
      </c>
    </row>
    <row r="148" spans="2:7" ht="38.25" x14ac:dyDescent="0.25">
      <c r="B148" s="67" t="s">
        <v>595</v>
      </c>
      <c r="C148" s="67" t="s">
        <v>412</v>
      </c>
      <c r="D148" s="67" t="s">
        <v>103</v>
      </c>
      <c r="E148" s="68" t="s">
        <v>413</v>
      </c>
      <c r="F148" s="32"/>
      <c r="G148" s="37">
        <v>3</v>
      </c>
    </row>
    <row r="149" spans="2:7" ht="38.25" x14ac:dyDescent="0.25">
      <c r="B149" s="67" t="s">
        <v>596</v>
      </c>
      <c r="C149" s="67" t="s">
        <v>414</v>
      </c>
      <c r="D149" s="67" t="s">
        <v>103</v>
      </c>
      <c r="E149" s="68" t="s">
        <v>415</v>
      </c>
      <c r="F149" s="32"/>
      <c r="G149" s="37">
        <v>3</v>
      </c>
    </row>
    <row r="150" spans="2:7" ht="76.5" x14ac:dyDescent="0.25">
      <c r="B150" s="67" t="s">
        <v>597</v>
      </c>
      <c r="C150" s="67" t="s">
        <v>416</v>
      </c>
      <c r="D150" s="67" t="s">
        <v>103</v>
      </c>
      <c r="E150" s="68" t="s">
        <v>417</v>
      </c>
      <c r="F150" s="32">
        <v>4</v>
      </c>
      <c r="G150" s="37">
        <v>5</v>
      </c>
    </row>
    <row r="151" spans="2:7" ht="51" x14ac:dyDescent="0.25">
      <c r="B151" s="67" t="s">
        <v>598</v>
      </c>
      <c r="C151" s="67" t="s">
        <v>418</v>
      </c>
      <c r="D151" s="67" t="s">
        <v>103</v>
      </c>
      <c r="E151" s="68" t="s">
        <v>419</v>
      </c>
      <c r="F151" s="32">
        <v>4</v>
      </c>
      <c r="G151" s="37">
        <v>5</v>
      </c>
    </row>
    <row r="152" spans="2:7" ht="51" x14ac:dyDescent="0.25">
      <c r="B152" s="67" t="s">
        <v>599</v>
      </c>
      <c r="C152" s="67" t="s">
        <v>420</v>
      </c>
      <c r="D152" s="67" t="s">
        <v>103</v>
      </c>
      <c r="E152" s="68" t="s">
        <v>421</v>
      </c>
      <c r="F152" s="32">
        <v>4</v>
      </c>
      <c r="G152" s="37">
        <v>5</v>
      </c>
    </row>
    <row r="153" spans="2:7" ht="102" x14ac:dyDescent="0.25">
      <c r="B153" s="67" t="s">
        <v>600</v>
      </c>
      <c r="C153" s="67" t="s">
        <v>426</v>
      </c>
      <c r="D153" s="67" t="s">
        <v>161</v>
      </c>
      <c r="E153" s="68" t="s">
        <v>427</v>
      </c>
      <c r="F153" s="32">
        <v>1</v>
      </c>
      <c r="G153" s="37">
        <v>3</v>
      </c>
    </row>
    <row r="154" spans="2:7" ht="114.75" x14ac:dyDescent="0.25">
      <c r="B154" s="67" t="s">
        <v>601</v>
      </c>
      <c r="C154" s="67" t="s">
        <v>428</v>
      </c>
      <c r="D154" s="67" t="s">
        <v>103</v>
      </c>
      <c r="E154" s="68" t="s">
        <v>429</v>
      </c>
      <c r="F154" s="32">
        <v>2</v>
      </c>
      <c r="G154" s="37">
        <v>3</v>
      </c>
    </row>
    <row r="155" spans="2:7" ht="51" x14ac:dyDescent="0.25">
      <c r="B155" s="67" t="s">
        <v>602</v>
      </c>
      <c r="C155" s="67" t="s">
        <v>430</v>
      </c>
      <c r="D155" s="67" t="s">
        <v>161</v>
      </c>
      <c r="E155" s="68" t="s">
        <v>431</v>
      </c>
      <c r="F155" s="32">
        <v>2</v>
      </c>
      <c r="G155" s="37">
        <v>3</v>
      </c>
    </row>
    <row r="156" spans="2:7" ht="51" x14ac:dyDescent="0.25">
      <c r="B156" s="67" t="s">
        <v>603</v>
      </c>
      <c r="C156" s="67" t="s">
        <v>432</v>
      </c>
      <c r="D156" s="67" t="s">
        <v>161</v>
      </c>
      <c r="E156" s="68" t="s">
        <v>433</v>
      </c>
      <c r="F156" s="32">
        <v>1</v>
      </c>
      <c r="G156" s="37">
        <v>3</v>
      </c>
    </row>
    <row r="157" spans="2:7" ht="64.5" customHeight="1" x14ac:dyDescent="0.25">
      <c r="B157" s="67" t="s">
        <v>604</v>
      </c>
      <c r="C157" s="67" t="s">
        <v>434</v>
      </c>
      <c r="D157" s="67" t="s">
        <v>103</v>
      </c>
      <c r="E157" s="68" t="s">
        <v>435</v>
      </c>
      <c r="F157" s="32">
        <v>2</v>
      </c>
      <c r="G157" s="37">
        <v>3</v>
      </c>
    </row>
    <row r="158" spans="2:7" ht="76.5" x14ac:dyDescent="0.25">
      <c r="B158" s="67" t="s">
        <v>605</v>
      </c>
      <c r="C158" s="67" t="s">
        <v>436</v>
      </c>
      <c r="D158" s="67" t="s">
        <v>103</v>
      </c>
      <c r="E158" s="68" t="s">
        <v>437</v>
      </c>
      <c r="F158" s="32">
        <v>2</v>
      </c>
      <c r="G158" s="37">
        <v>3</v>
      </c>
    </row>
    <row r="159" spans="2:7" ht="67.5" customHeight="1" x14ac:dyDescent="0.25">
      <c r="B159" s="67" t="s">
        <v>606</v>
      </c>
      <c r="C159" s="67" t="s">
        <v>438</v>
      </c>
      <c r="D159" s="67" t="s">
        <v>103</v>
      </c>
      <c r="E159" s="68" t="s">
        <v>437</v>
      </c>
      <c r="F159" s="32">
        <v>2</v>
      </c>
      <c r="G159" s="37">
        <v>3</v>
      </c>
    </row>
    <row r="160" spans="2:7" ht="165.75" customHeight="1" x14ac:dyDescent="0.25">
      <c r="B160" s="67" t="s">
        <v>607</v>
      </c>
      <c r="C160" s="67" t="s">
        <v>439</v>
      </c>
      <c r="D160" s="67" t="s">
        <v>103</v>
      </c>
      <c r="E160" s="68" t="s">
        <v>440</v>
      </c>
      <c r="F160" s="32"/>
      <c r="G160" s="37">
        <v>5</v>
      </c>
    </row>
    <row r="161" spans="2:8" x14ac:dyDescent="0.25">
      <c r="B161" s="67" t="s">
        <v>608</v>
      </c>
      <c r="C161" s="67" t="s">
        <v>441</v>
      </c>
      <c r="D161" s="67" t="s">
        <v>161</v>
      </c>
      <c r="E161" s="68"/>
      <c r="F161" s="32">
        <v>3</v>
      </c>
      <c r="G161" s="37">
        <v>3</v>
      </c>
    </row>
    <row r="162" spans="2:8" ht="25.5" x14ac:dyDescent="0.25">
      <c r="B162" s="67" t="s">
        <v>609</v>
      </c>
      <c r="C162" s="67" t="s">
        <v>442</v>
      </c>
      <c r="D162" s="67" t="s">
        <v>103</v>
      </c>
      <c r="E162" s="68" t="s">
        <v>443</v>
      </c>
      <c r="F162" s="32"/>
      <c r="G162" s="37">
        <v>5</v>
      </c>
    </row>
    <row r="163" spans="2:8" ht="409.5" x14ac:dyDescent="0.25">
      <c r="B163" s="67" t="s">
        <v>610</v>
      </c>
      <c r="C163" s="67" t="s">
        <v>444</v>
      </c>
      <c r="D163" s="67" t="s">
        <v>103</v>
      </c>
      <c r="E163" s="68" t="s">
        <v>445</v>
      </c>
      <c r="F163" s="32"/>
      <c r="G163" s="37">
        <v>3</v>
      </c>
    </row>
    <row r="164" spans="2:8" ht="63.75" x14ac:dyDescent="0.25">
      <c r="B164" s="67" t="s">
        <v>611</v>
      </c>
      <c r="C164" s="67" t="s">
        <v>446</v>
      </c>
      <c r="D164" s="67" t="s">
        <v>103</v>
      </c>
      <c r="E164" s="68" t="s">
        <v>447</v>
      </c>
      <c r="F164" s="32">
        <v>5</v>
      </c>
      <c r="G164" s="37">
        <v>5</v>
      </c>
    </row>
    <row r="165" spans="2:8" ht="178.5" x14ac:dyDescent="0.25">
      <c r="B165" s="67" t="s">
        <v>612</v>
      </c>
      <c r="C165" s="67" t="s">
        <v>448</v>
      </c>
      <c r="D165" s="67" t="s">
        <v>103</v>
      </c>
      <c r="E165" s="68" t="s">
        <v>449</v>
      </c>
      <c r="F165" s="32">
        <v>2</v>
      </c>
      <c r="G165" s="37">
        <v>3</v>
      </c>
    </row>
    <row r="166" spans="2:8" x14ac:dyDescent="0.25">
      <c r="B166" s="22"/>
      <c r="C166" s="29"/>
      <c r="D166" s="2"/>
      <c r="E166" s="2"/>
      <c r="F166" s="2"/>
      <c r="G166" s="2"/>
      <c r="H166" s="2"/>
    </row>
    <row r="167" spans="2:8" x14ac:dyDescent="0.25">
      <c r="B167" s="22"/>
      <c r="C167" s="29"/>
      <c r="D167" s="2"/>
      <c r="E167" s="2"/>
      <c r="F167" s="2"/>
      <c r="G167" s="2"/>
      <c r="H167" s="2"/>
    </row>
    <row r="168" spans="2:8" x14ac:dyDescent="0.25">
      <c r="B168" s="22"/>
      <c r="C168" s="29"/>
      <c r="D168" s="2"/>
      <c r="E168" s="2"/>
      <c r="F168" s="2"/>
      <c r="G168" s="2"/>
      <c r="H168" s="2"/>
    </row>
    <row r="169" spans="2:8" x14ac:dyDescent="0.25">
      <c r="B169" s="22"/>
      <c r="C169" s="29"/>
      <c r="D169" s="2"/>
      <c r="E169" s="2"/>
      <c r="F169" s="2"/>
      <c r="G169" s="2"/>
      <c r="H169" s="2"/>
    </row>
    <row r="170" spans="2:8" x14ac:dyDescent="0.25">
      <c r="B170" s="22"/>
      <c r="C170" s="29"/>
      <c r="D170" s="2"/>
      <c r="E170" s="2"/>
      <c r="F170" s="2"/>
      <c r="G170" s="2"/>
      <c r="H170" s="2"/>
    </row>
    <row r="171" spans="2:8" x14ac:dyDescent="0.25">
      <c r="B171" s="22"/>
      <c r="C171" s="29"/>
      <c r="D171" s="2"/>
      <c r="E171" s="2"/>
      <c r="F171" s="2"/>
      <c r="G171" s="2"/>
      <c r="H171" s="2"/>
    </row>
    <row r="172" spans="2:8" x14ac:dyDescent="0.25">
      <c r="B172" s="22"/>
      <c r="C172" s="29"/>
      <c r="D172" s="2"/>
      <c r="E172" s="2"/>
      <c r="F172" s="2"/>
      <c r="G172" s="2"/>
      <c r="H172" s="2"/>
    </row>
    <row r="173" spans="2:8" x14ac:dyDescent="0.25">
      <c r="B173" s="22"/>
      <c r="C173" s="29"/>
      <c r="D173" s="2"/>
      <c r="E173" s="2"/>
      <c r="F173" s="2"/>
      <c r="G173" s="2"/>
      <c r="H173" s="2"/>
    </row>
    <row r="174" spans="2:8" x14ac:dyDescent="0.25">
      <c r="B174" s="22"/>
      <c r="C174" s="29"/>
      <c r="D174" s="2"/>
      <c r="E174" s="2"/>
      <c r="F174" s="2"/>
      <c r="G174" s="2"/>
      <c r="H174" s="2"/>
    </row>
    <row r="175" spans="2:8" x14ac:dyDescent="0.25">
      <c r="B175" s="22"/>
      <c r="C175" s="29"/>
      <c r="D175" s="2"/>
      <c r="E175" s="2"/>
      <c r="F175" s="2"/>
      <c r="G175" s="2"/>
      <c r="H175" s="2"/>
    </row>
    <row r="176" spans="2:8" x14ac:dyDescent="0.25">
      <c r="B176" s="22"/>
      <c r="C176" s="29"/>
      <c r="D176" s="2"/>
      <c r="E176" s="2"/>
      <c r="F176" s="2"/>
      <c r="G176" s="2"/>
      <c r="H176" s="2"/>
    </row>
    <row r="177" spans="2:8" x14ac:dyDescent="0.25">
      <c r="B177" s="22"/>
      <c r="C177" s="29"/>
      <c r="D177" s="2"/>
      <c r="E177" s="2"/>
      <c r="F177" s="2"/>
      <c r="G177" s="2"/>
      <c r="H177" s="2"/>
    </row>
    <row r="178" spans="2:8" x14ac:dyDescent="0.25">
      <c r="B178" s="22"/>
      <c r="C178" s="29"/>
      <c r="D178" s="2"/>
      <c r="E178" s="2"/>
      <c r="F178" s="2"/>
      <c r="G178" s="2"/>
      <c r="H178" s="2"/>
    </row>
    <row r="179" spans="2:8" x14ac:dyDescent="0.25">
      <c r="B179" s="22"/>
      <c r="C179" s="29"/>
      <c r="D179" s="2"/>
      <c r="E179" s="2"/>
      <c r="F179" s="2"/>
      <c r="G179" s="2"/>
      <c r="H179" s="2"/>
    </row>
    <row r="180" spans="2:8" x14ac:dyDescent="0.25">
      <c r="B180" s="22"/>
      <c r="C180" s="29"/>
      <c r="D180" s="2"/>
      <c r="E180" s="2"/>
      <c r="F180" s="2"/>
      <c r="G180" s="2"/>
      <c r="H180" s="2"/>
    </row>
    <row r="181" spans="2:8" x14ac:dyDescent="0.25">
      <c r="B181" s="22"/>
      <c r="C181" s="29"/>
      <c r="D181" s="2"/>
      <c r="E181" s="2"/>
      <c r="F181" s="2"/>
      <c r="G181" s="2"/>
      <c r="H181" s="2"/>
    </row>
    <row r="182" spans="2:8" x14ac:dyDescent="0.25">
      <c r="B182" s="22"/>
      <c r="C182" s="29"/>
      <c r="D182" s="2"/>
      <c r="E182" s="2"/>
      <c r="F182" s="2"/>
      <c r="G182" s="2"/>
      <c r="H182" s="2"/>
    </row>
    <row r="183" spans="2:8" x14ac:dyDescent="0.25">
      <c r="B183" s="22"/>
      <c r="C183" s="29"/>
      <c r="D183" s="2"/>
      <c r="E183" s="2"/>
      <c r="F183" s="2"/>
      <c r="G183" s="2"/>
      <c r="H183" s="2"/>
    </row>
    <row r="184" spans="2:8" x14ac:dyDescent="0.25">
      <c r="B184" s="22"/>
      <c r="C184" s="29"/>
      <c r="D184" s="2"/>
      <c r="E184" s="2"/>
      <c r="F184" s="2"/>
      <c r="G184" s="2"/>
      <c r="H184" s="2"/>
    </row>
    <row r="185" spans="2:8" x14ac:dyDescent="0.25">
      <c r="B185" s="22"/>
      <c r="C185" s="29"/>
      <c r="D185" s="2"/>
      <c r="E185" s="2"/>
      <c r="F185" s="2"/>
      <c r="G185" s="2"/>
      <c r="H185" s="2"/>
    </row>
    <row r="186" spans="2:8" x14ac:dyDescent="0.25">
      <c r="B186" s="22"/>
      <c r="C186" s="29"/>
      <c r="D186" s="2"/>
      <c r="E186" s="2"/>
      <c r="F186" s="2"/>
      <c r="G186" s="2"/>
      <c r="H186" s="2"/>
    </row>
    <row r="187" spans="2:8" x14ac:dyDescent="0.25">
      <c r="B187" s="22"/>
      <c r="C187" s="29"/>
      <c r="D187" s="2"/>
      <c r="E187" s="2"/>
      <c r="F187" s="2"/>
      <c r="G187" s="2"/>
      <c r="H187" s="2"/>
    </row>
    <row r="188" spans="2:8" x14ac:dyDescent="0.25">
      <c r="B188" s="22"/>
      <c r="C188" s="29"/>
      <c r="D188" s="2"/>
      <c r="E188" s="2"/>
      <c r="F188" s="2"/>
      <c r="G188" s="2"/>
      <c r="H188" s="2"/>
    </row>
    <row r="189" spans="2:8" x14ac:dyDescent="0.25">
      <c r="B189" s="22"/>
      <c r="C189" s="29"/>
      <c r="D189" s="2"/>
      <c r="E189" s="2"/>
      <c r="F189" s="2"/>
      <c r="G189" s="2"/>
      <c r="H189" s="2"/>
    </row>
    <row r="190" spans="2:8" x14ac:dyDescent="0.25">
      <c r="B190" s="22"/>
      <c r="C190" s="29"/>
      <c r="D190" s="2"/>
      <c r="E190" s="2"/>
      <c r="F190" s="2"/>
      <c r="G190" s="2"/>
      <c r="H190" s="2"/>
    </row>
    <row r="191" spans="2:8" x14ac:dyDescent="0.25">
      <c r="B191" s="22"/>
      <c r="C191" s="29"/>
      <c r="D191" s="2"/>
      <c r="E191" s="2"/>
      <c r="F191" s="2"/>
      <c r="G191" s="2"/>
      <c r="H191" s="2"/>
    </row>
    <row r="192" spans="2:8" x14ac:dyDescent="0.25">
      <c r="B192" s="22"/>
      <c r="C192" s="29"/>
      <c r="D192" s="2"/>
      <c r="E192" s="2"/>
      <c r="F192" s="2"/>
      <c r="G192" s="2"/>
      <c r="H192" s="2"/>
    </row>
    <row r="193" spans="2:8" x14ac:dyDescent="0.25">
      <c r="B193" s="22"/>
      <c r="C193" s="29"/>
      <c r="D193" s="2"/>
      <c r="E193" s="2"/>
      <c r="F193" s="2"/>
      <c r="G193" s="2"/>
      <c r="H193" s="2"/>
    </row>
    <row r="194" spans="2:8" x14ac:dyDescent="0.25">
      <c r="B194" s="22"/>
      <c r="C194" s="29"/>
      <c r="D194" s="2"/>
      <c r="E194" s="2"/>
      <c r="F194" s="2"/>
      <c r="G194" s="2"/>
      <c r="H194" s="2"/>
    </row>
    <row r="195" spans="2:8" x14ac:dyDescent="0.25">
      <c r="B195" s="22"/>
      <c r="C195" s="29"/>
      <c r="D195" s="2"/>
      <c r="E195" s="2"/>
      <c r="F195" s="2"/>
      <c r="G195" s="2"/>
      <c r="H195" s="2"/>
    </row>
    <row r="196" spans="2:8" x14ac:dyDescent="0.25">
      <c r="B196" s="22"/>
      <c r="C196" s="29"/>
      <c r="D196" s="2"/>
      <c r="E196" s="2"/>
      <c r="F196" s="2"/>
      <c r="G196" s="2"/>
      <c r="H196" s="2"/>
    </row>
    <row r="197" spans="2:8" x14ac:dyDescent="0.25">
      <c r="B197" s="22"/>
      <c r="C197" s="29"/>
      <c r="D197" s="2"/>
      <c r="E197" s="2"/>
      <c r="F197" s="2"/>
      <c r="G197" s="2"/>
      <c r="H197" s="2"/>
    </row>
    <row r="198" spans="2:8" x14ac:dyDescent="0.25">
      <c r="B198" s="22"/>
      <c r="C198" s="29"/>
      <c r="D198" s="2"/>
      <c r="E198" s="2"/>
      <c r="F198" s="2"/>
      <c r="G198" s="2"/>
      <c r="H198" s="2"/>
    </row>
    <row r="199" spans="2:8" x14ac:dyDescent="0.25">
      <c r="B199" s="22"/>
      <c r="C199" s="29"/>
      <c r="D199" s="2"/>
      <c r="E199" s="2"/>
      <c r="F199" s="2"/>
      <c r="G199" s="2"/>
      <c r="H199" s="2"/>
    </row>
    <row r="200" spans="2:8" x14ac:dyDescent="0.25">
      <c r="B200" s="22"/>
      <c r="C200" s="29"/>
      <c r="D200" s="2"/>
      <c r="E200" s="2"/>
      <c r="F200" s="2"/>
      <c r="G200" s="2"/>
      <c r="H200" s="2"/>
    </row>
    <row r="201" spans="2:8" x14ac:dyDescent="0.25">
      <c r="B201" s="22"/>
      <c r="C201" s="29"/>
      <c r="D201" s="2"/>
      <c r="E201" s="2"/>
      <c r="F201" s="2"/>
      <c r="G201" s="2"/>
      <c r="H201" s="2"/>
    </row>
    <row r="202" spans="2:8" x14ac:dyDescent="0.25">
      <c r="B202" s="22"/>
      <c r="C202" s="29"/>
      <c r="D202" s="2"/>
      <c r="E202" s="2"/>
      <c r="F202" s="2"/>
      <c r="G202" s="2"/>
      <c r="H202" s="2"/>
    </row>
    <row r="203" spans="2:8" x14ac:dyDescent="0.25">
      <c r="B203" s="22"/>
      <c r="C203" s="29"/>
      <c r="D203" s="2"/>
      <c r="E203" s="2"/>
      <c r="F203" s="2"/>
      <c r="G203" s="2"/>
      <c r="H203" s="2"/>
    </row>
    <row r="204" spans="2:8" x14ac:dyDescent="0.25">
      <c r="B204" s="22"/>
      <c r="C204" s="29"/>
      <c r="D204" s="2"/>
      <c r="E204" s="2"/>
      <c r="F204" s="2"/>
      <c r="G204" s="2"/>
      <c r="H204" s="2"/>
    </row>
    <row r="205" spans="2:8" x14ac:dyDescent="0.25">
      <c r="B205" s="22"/>
      <c r="C205" s="29"/>
      <c r="D205" s="2"/>
      <c r="E205" s="2"/>
      <c r="F205" s="2"/>
      <c r="G205" s="2"/>
      <c r="H205" s="2"/>
    </row>
    <row r="206" spans="2:8" x14ac:dyDescent="0.25">
      <c r="B206" s="22"/>
      <c r="C206" s="29"/>
      <c r="D206" s="2"/>
      <c r="E206" s="2"/>
      <c r="F206" s="2"/>
      <c r="G206" s="2"/>
      <c r="H206" s="2"/>
    </row>
    <row r="207" spans="2:8" x14ac:dyDescent="0.25">
      <c r="B207" s="22"/>
      <c r="C207" s="29"/>
      <c r="D207" s="2"/>
      <c r="E207" s="2"/>
      <c r="F207" s="2"/>
      <c r="G207" s="2"/>
      <c r="H207" s="2"/>
    </row>
    <row r="208" spans="2:8" x14ac:dyDescent="0.25">
      <c r="B208" s="22"/>
      <c r="C208" s="29"/>
      <c r="D208" s="2"/>
      <c r="E208" s="2"/>
      <c r="F208" s="2"/>
      <c r="G208" s="2"/>
      <c r="H208" s="2"/>
    </row>
    <row r="209" spans="2:8" x14ac:dyDescent="0.25">
      <c r="B209" s="22"/>
      <c r="C209" s="29"/>
      <c r="D209" s="2"/>
      <c r="E209" s="2"/>
      <c r="F209" s="2"/>
      <c r="G209" s="2"/>
      <c r="H209" s="2"/>
    </row>
    <row r="210" spans="2:8" x14ac:dyDescent="0.25">
      <c r="B210" s="22"/>
      <c r="C210" s="29"/>
      <c r="D210" s="2"/>
      <c r="E210" s="2"/>
      <c r="F210" s="2"/>
      <c r="G210" s="2"/>
      <c r="H210" s="2"/>
    </row>
    <row r="211" spans="2:8" x14ac:dyDescent="0.25">
      <c r="B211" s="22"/>
      <c r="C211" s="29"/>
      <c r="D211" s="2"/>
      <c r="E211" s="2"/>
      <c r="F211" s="2"/>
      <c r="G211" s="2"/>
      <c r="H211" s="2"/>
    </row>
    <row r="212" spans="2:8" x14ac:dyDescent="0.25">
      <c r="B212" s="22"/>
      <c r="C212" s="29"/>
      <c r="D212" s="2"/>
      <c r="E212" s="2"/>
      <c r="F212" s="2"/>
      <c r="G212" s="2"/>
      <c r="H212" s="2"/>
    </row>
    <row r="213" spans="2:8" x14ac:dyDescent="0.25">
      <c r="B213" s="22"/>
      <c r="C213" s="29"/>
      <c r="D213" s="2"/>
      <c r="E213" s="2"/>
      <c r="F213" s="2"/>
      <c r="G213" s="2"/>
      <c r="H213" s="2"/>
    </row>
    <row r="214" spans="2:8" x14ac:dyDescent="0.25">
      <c r="B214" s="22"/>
      <c r="C214" s="29"/>
      <c r="D214" s="2"/>
      <c r="E214" s="2"/>
      <c r="F214" s="2"/>
      <c r="G214" s="2"/>
      <c r="H214" s="2"/>
    </row>
    <row r="215" spans="2:8" x14ac:dyDescent="0.25">
      <c r="B215" s="22"/>
      <c r="C215" s="29"/>
      <c r="D215" s="2"/>
      <c r="E215" s="2"/>
      <c r="F215" s="2"/>
      <c r="G215" s="2"/>
      <c r="H215" s="2"/>
    </row>
    <row r="216" spans="2:8" x14ac:dyDescent="0.25">
      <c r="B216" s="22"/>
      <c r="C216" s="29"/>
      <c r="D216" s="2"/>
      <c r="E216" s="2"/>
      <c r="F216" s="2"/>
      <c r="G216" s="2"/>
      <c r="H216" s="2"/>
    </row>
    <row r="217" spans="2:8" x14ac:dyDescent="0.25">
      <c r="B217" s="22"/>
      <c r="C217" s="29"/>
      <c r="D217" s="2"/>
      <c r="E217" s="2"/>
      <c r="F217" s="2"/>
      <c r="G217" s="2"/>
      <c r="H217" s="2"/>
    </row>
    <row r="218" spans="2:8" x14ac:dyDescent="0.25">
      <c r="B218" s="22"/>
      <c r="C218" s="29"/>
      <c r="D218" s="2"/>
      <c r="E218" s="2"/>
      <c r="F218" s="2"/>
      <c r="G218" s="2"/>
      <c r="H218" s="2"/>
    </row>
    <row r="219" spans="2:8" x14ac:dyDescent="0.25">
      <c r="B219" s="22"/>
      <c r="C219" s="29"/>
      <c r="D219" s="2"/>
      <c r="E219" s="2"/>
      <c r="F219" s="2"/>
      <c r="G219" s="2"/>
      <c r="H219" s="2"/>
    </row>
    <row r="220" spans="2:8" x14ac:dyDescent="0.25">
      <c r="B220" s="22"/>
      <c r="C220" s="29"/>
      <c r="D220" s="2"/>
      <c r="E220" s="2"/>
      <c r="F220" s="2"/>
      <c r="G220" s="2"/>
      <c r="H220" s="2"/>
    </row>
    <row r="221" spans="2:8" x14ac:dyDescent="0.25">
      <c r="B221" s="22"/>
      <c r="C221" s="29"/>
      <c r="D221" s="2"/>
      <c r="E221" s="2"/>
      <c r="F221" s="2"/>
      <c r="G221" s="2"/>
      <c r="H221" s="2"/>
    </row>
    <row r="222" spans="2:8" x14ac:dyDescent="0.25">
      <c r="B222" s="22"/>
      <c r="C222" s="29"/>
      <c r="D222" s="2"/>
      <c r="E222" s="2"/>
      <c r="F222" s="2"/>
      <c r="G222" s="2"/>
      <c r="H222" s="2"/>
    </row>
    <row r="223" spans="2:8" x14ac:dyDescent="0.25">
      <c r="B223" s="22"/>
      <c r="C223" s="29"/>
      <c r="D223" s="2"/>
      <c r="E223" s="2"/>
      <c r="F223" s="2"/>
      <c r="G223" s="2"/>
      <c r="H223" s="2"/>
    </row>
    <row r="224" spans="2:8" x14ac:dyDescent="0.25">
      <c r="B224" s="22"/>
      <c r="C224" s="29"/>
      <c r="D224" s="2"/>
      <c r="E224" s="2"/>
      <c r="F224" s="2"/>
      <c r="G224" s="2"/>
      <c r="H224" s="2"/>
    </row>
    <row r="225" spans="2:8" x14ac:dyDescent="0.25">
      <c r="B225" s="22"/>
      <c r="C225" s="29"/>
      <c r="D225" s="2"/>
      <c r="E225" s="2"/>
      <c r="F225" s="2"/>
      <c r="G225" s="2"/>
      <c r="H225" s="2"/>
    </row>
    <row r="226" spans="2:8" x14ac:dyDescent="0.25">
      <c r="B226" s="22"/>
      <c r="C226" s="29"/>
      <c r="D226" s="2"/>
      <c r="E226" s="2"/>
      <c r="F226" s="2"/>
      <c r="G226" s="2"/>
      <c r="H226" s="2"/>
    </row>
    <row r="227" spans="2:8" x14ac:dyDescent="0.25">
      <c r="B227" s="22"/>
      <c r="C227" s="29"/>
      <c r="D227" s="2"/>
      <c r="E227" s="2"/>
      <c r="F227" s="2"/>
      <c r="G227" s="2"/>
      <c r="H227" s="2"/>
    </row>
    <row r="228" spans="2:8" x14ac:dyDescent="0.25">
      <c r="B228" s="22"/>
      <c r="C228" s="29"/>
      <c r="D228" s="2"/>
      <c r="E228" s="2"/>
      <c r="F228" s="2"/>
      <c r="G228" s="2"/>
      <c r="H228" s="2"/>
    </row>
    <row r="229" spans="2:8" x14ac:dyDescent="0.25">
      <c r="B229" s="22"/>
      <c r="C229" s="29"/>
      <c r="D229" s="2"/>
      <c r="E229" s="2"/>
      <c r="F229" s="2"/>
      <c r="G229" s="2"/>
      <c r="H229" s="2"/>
    </row>
  </sheetData>
  <dataConsolidate link="1"/>
  <mergeCells count="4">
    <mergeCell ref="F1:F2"/>
    <mergeCell ref="E1:E2"/>
    <mergeCell ref="G1:G2"/>
    <mergeCell ref="B1:D1"/>
  </mergeCells>
  <printOptions horizontalCentered="1" gridLines="1"/>
  <pageMargins left="0.19685039370078741" right="0.15748031496062992" top="0.31496062992125984" bottom="0.19685039370078741" header="0.31496062992125984" footer="0.31496062992125984"/>
  <pageSetup scale="110" orientation="landscape"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D10"/>
  <sheetViews>
    <sheetView workbookViewId="0">
      <selection activeCell="E14" sqref="E14"/>
    </sheetView>
  </sheetViews>
  <sheetFormatPr baseColWidth="10" defaultRowHeight="15" x14ac:dyDescent="0.25"/>
  <cols>
    <col min="3" max="3" width="16.140625" bestFit="1" customWidth="1"/>
  </cols>
  <sheetData>
    <row r="1" spans="1:4" ht="15.75" thickBot="1" x14ac:dyDescent="0.3"/>
    <row r="2" spans="1:4" ht="15.75" thickTop="1" x14ac:dyDescent="0.25">
      <c r="A2" s="11"/>
      <c r="B2" s="12" t="s">
        <v>92</v>
      </c>
      <c r="C2" s="12" t="s">
        <v>93</v>
      </c>
      <c r="D2" s="13" t="s">
        <v>94</v>
      </c>
    </row>
    <row r="3" spans="1:4" x14ac:dyDescent="0.25">
      <c r="A3" s="14" t="s">
        <v>95</v>
      </c>
      <c r="B3" s="15">
        <v>1675</v>
      </c>
      <c r="C3" s="15">
        <v>134</v>
      </c>
      <c r="D3" s="16"/>
    </row>
    <row r="4" spans="1:4" x14ac:dyDescent="0.25">
      <c r="A4" s="14" t="s">
        <v>96</v>
      </c>
      <c r="B4" s="15">
        <v>1499</v>
      </c>
      <c r="C4" s="15">
        <v>120</v>
      </c>
      <c r="D4" s="16"/>
    </row>
    <row r="5" spans="1:4" x14ac:dyDescent="0.25">
      <c r="A5" s="14" t="s">
        <v>97</v>
      </c>
      <c r="B5" s="15">
        <v>1326</v>
      </c>
      <c r="C5" s="15">
        <v>100</v>
      </c>
      <c r="D5" s="16"/>
    </row>
    <row r="6" spans="1:4" x14ac:dyDescent="0.25">
      <c r="A6" s="14" t="s">
        <v>98</v>
      </c>
      <c r="B6" s="15">
        <v>1411</v>
      </c>
      <c r="C6" s="15">
        <v>91</v>
      </c>
      <c r="D6" s="16"/>
    </row>
    <row r="7" spans="1:4" x14ac:dyDescent="0.25">
      <c r="A7" s="14" t="s">
        <v>99</v>
      </c>
      <c r="B7" s="15">
        <v>1230</v>
      </c>
      <c r="C7" s="15">
        <v>77</v>
      </c>
      <c r="D7" s="16"/>
    </row>
    <row r="8" spans="1:4" ht="15.75" thickBot="1" x14ac:dyDescent="0.3">
      <c r="A8" s="17" t="s">
        <v>100</v>
      </c>
      <c r="B8" s="18">
        <v>838</v>
      </c>
      <c r="C8" s="18">
        <v>110</v>
      </c>
      <c r="D8" s="19"/>
    </row>
    <row r="9" spans="1:4" ht="16.5" thickTop="1" thickBot="1" x14ac:dyDescent="0.3">
      <c r="A9" s="10" t="s">
        <v>94</v>
      </c>
      <c r="B9" s="9">
        <f>SUM(B3:B8)</f>
        <v>7979</v>
      </c>
      <c r="C9" s="9">
        <f>SUM(C3:C8)</f>
        <v>632</v>
      </c>
      <c r="D9" s="9">
        <f>B9/C9</f>
        <v>12.625</v>
      </c>
    </row>
    <row r="10" spans="1:4"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L22"/>
  <sheetViews>
    <sheetView workbookViewId="0">
      <selection activeCell="AD17" sqref="AD17"/>
    </sheetView>
  </sheetViews>
  <sheetFormatPr baseColWidth="10" defaultRowHeight="15" x14ac:dyDescent="0.25"/>
  <cols>
    <col min="1" max="1" width="11" customWidth="1"/>
    <col min="2" max="2" width="10.85546875" customWidth="1"/>
  </cols>
  <sheetData>
    <row r="1" spans="1:12" s="3" customFormat="1" x14ac:dyDescent="0.25">
      <c r="A1" s="92" t="s">
        <v>43</v>
      </c>
      <c r="B1" s="92"/>
      <c r="C1" s="92"/>
      <c r="D1" s="92"/>
      <c r="E1" s="92"/>
      <c r="F1" s="92"/>
      <c r="G1" s="92"/>
      <c r="H1" s="92"/>
      <c r="I1" s="92"/>
      <c r="J1" s="92"/>
      <c r="K1" s="92"/>
      <c r="L1" s="92"/>
    </row>
    <row r="2" spans="1:12" s="3" customFormat="1" x14ac:dyDescent="0.25">
      <c r="A2" s="3" t="s">
        <v>50</v>
      </c>
      <c r="B2" s="3" t="s">
        <v>42</v>
      </c>
      <c r="C2" s="3" t="s">
        <v>5</v>
      </c>
      <c r="D2" s="3" t="s">
        <v>25</v>
      </c>
      <c r="E2" s="3" t="s">
        <v>36</v>
      </c>
      <c r="F2" s="3" t="s">
        <v>3</v>
      </c>
      <c r="G2" s="3" t="s">
        <v>88</v>
      </c>
      <c r="H2" s="6" t="s">
        <v>18</v>
      </c>
      <c r="I2" s="3" t="s">
        <v>24</v>
      </c>
      <c r="J2" s="3" t="s">
        <v>87</v>
      </c>
      <c r="K2" s="3" t="s">
        <v>6</v>
      </c>
      <c r="L2" s="3" t="s">
        <v>43</v>
      </c>
    </row>
    <row r="3" spans="1:12" s="6" customFormat="1" x14ac:dyDescent="0.25">
      <c r="A3" s="6" t="e">
        <f>COUNTIFS(IP!#REF!,"*SP*",IP!#REF!,"&gt;=01/03/2014",IP!#REF!,"&lt;=31/03/2014")</f>
        <v>#REF!</v>
      </c>
      <c r="B3" s="6" t="e">
        <f>COUNTIFS(IP!#REF!,"*SETEC*",IP!#REF!,"&gt;=01/03/2014",IP!#REF!,"&lt;=31/03/2014")</f>
        <v>#REF!</v>
      </c>
      <c r="C3" s="6" t="e">
        <f>COUNTIFS(IP!#REF!,"*UTAIPPE*",IP!#REF!,"&gt;=01/03/2014",IP!#REF!,"&lt;=31/03/2014")</f>
        <v>#REF!</v>
      </c>
      <c r="D3" s="6" t="e">
        <f>COUNTIFS(IP!#REF!,"*VOCERO*",IP!#REF!,"&gt;=01/03/2014",IP!#REF!,"&lt;=31/03/2014")</f>
        <v>#REF!</v>
      </c>
      <c r="E3" s="6" t="e">
        <f>COUNTIFS(IP!#REF!,"*OM*",IP!#REF!,"&gt;=01/03/2014",IP!#REF!,"&lt;=31/03/2014")</f>
        <v>#REF!</v>
      </c>
      <c r="F3" s="6" t="e">
        <f>COUNTIFS(IP!#REF!,"*PGJ*",IP!#REF!,"&gt;=01/03/2014",IP!#REF!,"&lt;=31/03/2014")</f>
        <v>#REF!</v>
      </c>
      <c r="G3" s="6" t="e">
        <f>COUNTIFS(IP!#REF!,"*SEDARU*",IP!#REF!,"&gt;=01/03/2014",IP!#REF!,"&lt;=31/03/2014")</f>
        <v>#REF!</v>
      </c>
      <c r="H3" s="6" t="e">
        <f>COUNTIFS(IP!#REF!,"*STyPS*",IP!#REF!,"&gt;=01/03/2014",IP!#REF!,"&lt;=31/03/2014")</f>
        <v>#REF!</v>
      </c>
      <c r="I3" s="6" t="e">
        <f>COUNTIFS(IP!#REF!,"*SEDE*",IP!#REF!,"&gt;=01/03/2014",IP!#REF!,"&lt;=31/03/2014")</f>
        <v>#REF!</v>
      </c>
      <c r="J3" s="6" t="e">
        <f>COUNTIFS(IP!#REF!,"*SEYC*",IP!#REF!,"&gt;=01/03/2014",IP!#REF!,"&lt;=31/03/2014")</f>
        <v>#REF!</v>
      </c>
      <c r="K3" s="6" t="e">
        <f>COUNTIFS(IP!#REF!,"*SEGOB*",IP!#REF!,"&gt;=01/03/2014",IP!#REF!,"&lt;=31/03/2014")</f>
        <v>#REF!</v>
      </c>
      <c r="L3" s="6" t="e">
        <f>COUNTIFS(IP!#REF!,"*DEPENDENCIAS*",IP!#REF!,"&gt;=01/03/2014",IP!#REF!,"&lt;=31/03/2014")</f>
        <v>#REF!</v>
      </c>
    </row>
    <row r="4" spans="1:12" s="6" customFormat="1" x14ac:dyDescent="0.25"/>
    <row r="5" spans="1:12" s="6" customFormat="1" x14ac:dyDescent="0.25">
      <c r="A5" s="6" t="s">
        <v>83</v>
      </c>
      <c r="B5" s="6" t="s">
        <v>14</v>
      </c>
      <c r="C5" s="6" t="s">
        <v>77</v>
      </c>
      <c r="D5" s="6" t="s">
        <v>2</v>
      </c>
      <c r="E5" s="6" t="s">
        <v>12</v>
      </c>
      <c r="F5" s="6" t="s">
        <v>39</v>
      </c>
      <c r="G5" s="6" t="s">
        <v>40</v>
      </c>
      <c r="H5" s="6" t="s">
        <v>78</v>
      </c>
      <c r="I5" s="6" t="s">
        <v>86</v>
      </c>
      <c r="J5" s="6" t="s">
        <v>40</v>
      </c>
      <c r="K5" s="6" t="s">
        <v>84</v>
      </c>
    </row>
    <row r="6" spans="1:12" s="6" customFormat="1" x14ac:dyDescent="0.25">
      <c r="A6" s="6" t="e">
        <f>COUNTIFS(IP!#REF!,"*SEFIPLAN*",IP!#REF!,"&gt;=01/03/2014",IP!#REF!,"&lt;=31/03/2014")</f>
        <v>#REF!</v>
      </c>
      <c r="B6" s="6" t="e">
        <f>COUNTIFS(IP!#REF!,"*SINTRA*",IP!#REF!,"&gt;=01/03/2014",IP!#REF!,"&lt;=31/03/2014")</f>
        <v>#REF!</v>
      </c>
      <c r="C6" s="6" t="e">
        <f>COUNTIFS(IP!#REF!,"*SGP*",IP!#REF!,"&gt;=01/03/2014",IP!#REF!,"&lt;=31/03/2014")</f>
        <v>#REF!</v>
      </c>
      <c r="D6" s="6" t="e">
        <f>COUNTIFS(IP!#REF!,"*SESA*",IP!#REF!,"&gt;=01/03/2014",IP!#REF!,"&lt;=31/03/2014")</f>
        <v>#REF!</v>
      </c>
      <c r="E6" s="6" t="e">
        <f>COUNTIFS(IP!#REF!,"*SSP*",IP!#REF!,"&gt;=01/03/2014",IP!#REF!,"&lt;=31/03/2014")</f>
        <v>#REF!</v>
      </c>
      <c r="F6" s="6" t="e">
        <f>COUNTIFS(IP!#REF!,"*SEDU*",IP!#REF!,"&gt;=01/03/2014",IP!#REF!,"&lt;=31/03/2014")</f>
        <v>#REF!</v>
      </c>
      <c r="G6" s="6" t="e">
        <f>COUNTIFS(IP!#REF!,"*SEMA*",IP!#REF!,"&gt;=01/03/2014",IP!#REF!,"&lt;=31/03/2014")</f>
        <v>#REF!</v>
      </c>
      <c r="H6" s="6" t="e">
        <f>COUNTIFS(IP!#REF!,"*SEDESI*",IP!#REF!,"&gt;=01/03/2014",IP!#REF!,"&lt;=31/03/2014")</f>
        <v>#REF!</v>
      </c>
      <c r="I6" s="6" t="e">
        <f>COUNTIFS(IP!#REF!,"*SEDETUR*",IP!#REF!,"&gt;=01/03/2014",IP!#REF!,"&lt;=31/03/2014")</f>
        <v>#REF!</v>
      </c>
      <c r="J6" s="6" t="e">
        <f>COUNTIFS(IP!#REF!,"*SEMA*",IP!#REF!,"&gt;=01/03/2014",IP!#REF!,"&lt;=31/03/2014")</f>
        <v>#REF!</v>
      </c>
      <c r="K6" s="6" t="e">
        <f>COUNTIFS(IP!#REF!,"*SEDUVI*",IP!#REF!,"&gt;=01/03/2014",IP!#REF!,"&lt;=31/03/2014")</f>
        <v>#REF!</v>
      </c>
    </row>
    <row r="7" spans="1:12" s="6" customFormat="1" x14ac:dyDescent="0.25"/>
    <row r="8" spans="1:12" s="3" customFormat="1" x14ac:dyDescent="0.25"/>
    <row r="9" spans="1:12" s="3" customFormat="1" x14ac:dyDescent="0.25">
      <c r="A9" s="92" t="s">
        <v>10</v>
      </c>
      <c r="B9" s="92"/>
      <c r="C9" s="92"/>
      <c r="D9" s="92"/>
      <c r="E9" s="92"/>
      <c r="F9" s="92"/>
      <c r="G9" s="92"/>
      <c r="H9" s="92"/>
      <c r="I9" s="92"/>
      <c r="J9" s="92"/>
      <c r="K9" s="92"/>
      <c r="L9" s="92"/>
    </row>
    <row r="10" spans="1:12" s="3" customFormat="1" x14ac:dyDescent="0.25">
      <c r="A10" s="3" t="s">
        <v>26</v>
      </c>
      <c r="B10" s="3" t="s">
        <v>44</v>
      </c>
      <c r="C10" s="3" t="s">
        <v>33</v>
      </c>
      <c r="D10" s="3" t="s">
        <v>21</v>
      </c>
      <c r="E10" s="3" t="s">
        <v>11</v>
      </c>
      <c r="F10" s="3" t="s">
        <v>48</v>
      </c>
      <c r="G10" s="3" t="s">
        <v>45</v>
      </c>
      <c r="H10" s="3" t="s">
        <v>46</v>
      </c>
      <c r="I10" s="6" t="s">
        <v>8</v>
      </c>
      <c r="J10" s="6" t="s">
        <v>38</v>
      </c>
      <c r="K10" s="6" t="s">
        <v>47</v>
      </c>
      <c r="L10" s="6" t="s">
        <v>9</v>
      </c>
    </row>
    <row r="11" spans="1:12" s="3" customFormat="1" x14ac:dyDescent="0.25">
      <c r="A11" s="6" t="e">
        <f>COUNTIFS(IP!#REF!,"*APIQROO*",IP!#REF!,"&gt;=01/03/2014",IP!#REF!,"&lt;=31/03/2014")</f>
        <v>#REF!</v>
      </c>
      <c r="B11" s="6" t="e">
        <f>COUNTIFS(IP!#REF!,"*EVA*",IP!#REF!,"&gt;=01/03/2014",IP!#REF!,"&lt;=31/03/2014")</f>
        <v>#REF!</v>
      </c>
      <c r="C11" s="6" t="e">
        <f>COUNTIFS(IP!#REF!,"*COBAQROO*",IP!#REF!,"&gt;=01/03/2014",IP!#REF!,"&lt;=31/03/2014")</f>
        <v>#REF!</v>
      </c>
      <c r="D11" s="6" t="e">
        <f>COUNTIFS(IP!#REF!,"*CONALEP*",IP!#REF!,"&gt;=01/03/2014",IP!#REF!,"&lt;=31/03/2014")</f>
        <v>#REF!</v>
      </c>
      <c r="E11" s="6" t="e">
        <f>COUNTIFS(IP!#REF!,"*CAPA*",IP!#REF!,"&gt;=01/03/2014",IP!#REF!,"&lt;=31/03/2014")</f>
        <v>#REF!</v>
      </c>
      <c r="F11" s="6" t="e">
        <f>COUNTIFS(IP!#REF!,"*CQCYT*",IP!#REF!,"&gt;=01/03/2014",IP!#REF!,"&lt;=31/03/2014")</f>
        <v>#REF!</v>
      </c>
      <c r="G11" s="6" t="e">
        <f>COUNTIFS(IP!#REF!,"*ICAT*",IP!#REF!,"&gt;=01/03/2014",IP!#REF!,"&lt;=31/03/2014")</f>
        <v>#REF!</v>
      </c>
      <c r="H11" s="6" t="e">
        <f>COUNTIFS(IP!#REF!,"*ICEEQROO*",IP!#REF!,"&gt;=01/03/2014",IP!#REF!,"&lt;=31/03/2014")</f>
        <v>#REF!</v>
      </c>
      <c r="I11" s="6" t="e">
        <f>COUNTIFS(IP!#REF!,"*IPAE*",IP!#REF!,"&gt;=01/03/2014",IP!#REF!,"&lt;=31/03/2014")</f>
        <v>#REF!</v>
      </c>
      <c r="J11" s="6" t="e">
        <f>COUNTIFS(IP!#REF!,"*IQM*",IP!#REF!,"&gt;=01/03/2014",IP!#REF!,"&lt;=31/03/2014")</f>
        <v>#REF!</v>
      </c>
      <c r="K11" s="6" t="e">
        <f>COUNTIFS(IP!#REF!,"*ITSFCP*",IP!#REF!,"&gt;=01/03/2014",IP!#REF!,"&lt;=31/03/2014")</f>
        <v>#REF!</v>
      </c>
      <c r="L11" s="6" t="e">
        <f>COUNTIFS(IP!#REF!,"*LOS SEQ*",IP!#REF!,"&gt;=01/03/2014",IP!#REF!,"&lt;=31/03/2014")</f>
        <v>#REF!</v>
      </c>
    </row>
    <row r="12" spans="1:12" s="3" customFormat="1" x14ac:dyDescent="0.25">
      <c r="A12" s="6"/>
      <c r="B12" s="6"/>
      <c r="C12" s="6"/>
      <c r="D12" s="6"/>
      <c r="E12" s="6"/>
      <c r="F12" s="6"/>
      <c r="G12" s="6"/>
      <c r="H12" s="6"/>
      <c r="I12" s="6"/>
      <c r="J12" s="6"/>
      <c r="K12" s="6"/>
      <c r="L12" s="6"/>
    </row>
    <row r="13" spans="1:12" s="3" customFormat="1" x14ac:dyDescent="0.25">
      <c r="A13" s="6" t="s">
        <v>89</v>
      </c>
      <c r="B13" s="6" t="s">
        <v>7</v>
      </c>
      <c r="C13" s="6" t="s">
        <v>15</v>
      </c>
      <c r="D13" s="6" t="s">
        <v>4</v>
      </c>
      <c r="E13" s="6" t="s">
        <v>13</v>
      </c>
      <c r="F13" s="6" t="s">
        <v>37</v>
      </c>
      <c r="G13" s="6" t="s">
        <v>16</v>
      </c>
      <c r="H13" s="6" t="s">
        <v>41</v>
      </c>
      <c r="I13" s="6" t="s">
        <v>17</v>
      </c>
      <c r="J13" s="6" t="s">
        <v>49</v>
      </c>
      <c r="K13" s="6" t="s">
        <v>70</v>
      </c>
      <c r="L13" s="6" t="s">
        <v>51</v>
      </c>
    </row>
    <row r="14" spans="1:12" s="3" customFormat="1" x14ac:dyDescent="0.25">
      <c r="A14" s="6" t="e">
        <f>COUNTIFS(IP!#REF!,"*IFEQROO*",IP!#REF!,"&gt;=01/03/2014",IP!#REF!,"&lt;=31/03/2014")</f>
        <v>#REF!</v>
      </c>
      <c r="B14" s="6" t="e">
        <f>COUNTIFS(IP!#REF!,"*LOS SESA*",IP!#REF!,"&gt;=01/03/2014",IP!#REF!,"&lt;=31/03/2014")</f>
        <v>#REF!</v>
      </c>
      <c r="C14" s="6" t="e">
        <f>COUNTIFS(IP!#REF!,"*DIF*",IP!#REF!,"&gt;=01/03/2014",IP!#REF!,"&lt;=31/03/2014")</f>
        <v>#REF!</v>
      </c>
      <c r="D14" s="6" t="e">
        <f>COUNTIFS(IP!#REF!,"*INIRA*",IP!#REF!,"&gt;=01/03/2014",IP!#REF!,"&lt;=31/03/2014")</f>
        <v>#REF!</v>
      </c>
      <c r="E14" s="6" t="e">
        <f>COUNTIFS(IP!#REF!,"*SQCS*",IP!#REF!,"&gt;=01/03/2014",IP!#REF!,"&lt;=31/03/2014")</f>
        <v>#REF!</v>
      </c>
      <c r="F14" s="6" t="e">
        <f>COUNTIFS(IP!#REF!,"*UQROO*",IP!#REF!,"&gt;=01/03/2014",IP!#REF!,"&lt;=31/03/2014")</f>
        <v>#REF!</v>
      </c>
      <c r="G14" s="6" t="e">
        <f>COUNTIFS(IP!#REF!,"*UC*",IP!#REF!,"&gt;=01/03/2014",IP!#REF!,"&lt;=31/03/2014")</f>
        <v>#REF!</v>
      </c>
      <c r="H14" s="6" t="e">
        <f>COUNTIFS(IP!#REF!,"*UTC*",IP!#REF!,"&gt;=01/03/2014",IP!#REF!,"&lt;=31/03/2014")</f>
        <v>#REF!</v>
      </c>
      <c r="I14" s="6" t="e">
        <f>COUNTIFS(IP!#REF!,"*COJUDEQ*",IP!#REF!,"&gt;=01/03/2014",IP!#REF!,"&lt;=31/03/2014")</f>
        <v>#REF!</v>
      </c>
      <c r="J14" s="6" t="e">
        <f>COUNTIFS(IP!#REF!,"*IDEFIN*",IP!#REF!,"&gt;=01/03/2014",IP!#REF!,"&lt;=31/03/2014")</f>
        <v>#REF!</v>
      </c>
      <c r="K14" s="6" t="e">
        <f>COUNTIFS(IP!#REF!,"*HIDROPONIA*",IP!#REF!,"&gt;=01/03/2014",IP!#REF!,"&lt;=31/03/2014")</f>
        <v>#REF!</v>
      </c>
      <c r="L14" s="6" t="e">
        <f>COUNTIFS(IP!#REF!,"*VIP*",IP!#REF!,"&gt;=01/03/2014",IP!#REF!,"&lt;=31/03/2014")</f>
        <v>#REF!</v>
      </c>
    </row>
    <row r="15" spans="1:12" s="3" customFormat="1" x14ac:dyDescent="0.25">
      <c r="A15" s="6"/>
      <c r="B15" s="6"/>
      <c r="C15" s="6"/>
      <c r="D15" s="6"/>
      <c r="E15" s="6"/>
      <c r="F15" s="6"/>
      <c r="G15" s="6"/>
      <c r="H15" s="6"/>
      <c r="I15" s="6"/>
      <c r="J15" s="6"/>
      <c r="K15" s="6"/>
      <c r="L15" s="6"/>
    </row>
    <row r="16" spans="1:12" s="3" customFormat="1" x14ac:dyDescent="0.25">
      <c r="A16" s="6" t="s">
        <v>52</v>
      </c>
      <c r="B16" s="6" t="s">
        <v>69</v>
      </c>
      <c r="C16" s="6" t="s">
        <v>63</v>
      </c>
      <c r="D16" s="6" t="s">
        <v>64</v>
      </c>
      <c r="E16" s="6" t="s">
        <v>65</v>
      </c>
      <c r="F16" s="3" t="s">
        <v>66</v>
      </c>
      <c r="G16" s="3" t="s">
        <v>67</v>
      </c>
      <c r="H16" s="3" t="s">
        <v>76</v>
      </c>
      <c r="I16" s="3" t="s">
        <v>68</v>
      </c>
      <c r="J16" s="3" t="s">
        <v>10</v>
      </c>
      <c r="K16" s="3" t="s">
        <v>71</v>
      </c>
      <c r="L16" s="3" t="s">
        <v>75</v>
      </c>
    </row>
    <row r="17" spans="1:12" s="3" customFormat="1" x14ac:dyDescent="0.25">
      <c r="A17" s="6" t="e">
        <f>COUNTIFS(IP!#REF!,"*CECYTE*",IP!#REF!,"&gt;=01/03/2014",IP!#REF!,"&lt;=31/03/2014")</f>
        <v>#REF!</v>
      </c>
      <c r="B17" s="6" t="e">
        <f>COUNTIFS(IP!#REF!,"*PPA*",IP!#REF!,"&gt;=01/03/2014",IP!#REF!,"&lt;=31/03/2014")</f>
        <v>#REF!</v>
      </c>
      <c r="C17" s="6" t="e">
        <f>COUNTIFS(IP!#REF!,"*FPTS*",IP!#REF!,"&gt;=01/03/2014",IP!#REF!,"&lt;=31/03/2014")</f>
        <v>#REF!</v>
      </c>
      <c r="D17" s="6" t="e">
        <f>COUNTIFS(IP!#REF!,"*OVC*",IP!#REF!,"&gt;=01/03/2014",IP!#REF!,"&lt;=31/03/2014")</f>
        <v>#REF!</v>
      </c>
      <c r="E17" s="6" t="e">
        <f>COUNTIFS(IP!#REF!,"*FPTOPB*",IP!#REF!,"&gt;=01/03/2014",IP!#REF!,"&lt;=31/03/2014")</f>
        <v>#REF!</v>
      </c>
      <c r="F17" s="6" t="e">
        <f>COUNTIFS(IP!#REF!,"*UTCH*",IP!#REF!,"&gt;=01/03/2014",IP!#REF!,"&lt;=31/03/2014")</f>
        <v>#REF!</v>
      </c>
      <c r="G17" s="6" t="e">
        <f>COUNTIFS(IP!#REF!,"*UTRM*",IP!#REF!,"&gt;=01/03/2014",IP!#REF!,"&lt;=31/03/2014")</f>
        <v>#REF!</v>
      </c>
      <c r="H17" s="6" t="e">
        <f>COUNTIFS(IP!#REF!,"*UIMQROO*",IP!#REF!,"&gt;=01/03/2014",IP!#REF!,"&lt;=31/03/2014")</f>
        <v>#REF!</v>
      </c>
      <c r="I17" s="6" t="e">
        <f>COUNTIFS(IP!#REF!,"*UPQROO*",IP!#REF!,"&gt;=01/03/2014",IP!#REF!,"&lt;=31/03/2014")</f>
        <v>#REF!</v>
      </c>
      <c r="J17" s="6" t="e">
        <f>COUNTIFS(IP!#REF!,"*ENTIDADES*",IP!#REF!,"&gt;=01/03/2014",IP!#REF!,"&lt;=31/03/2014")</f>
        <v>#REF!</v>
      </c>
      <c r="K17" s="6" t="e">
        <f>COUNTIFS(IP!#REF!,"*CJ*",IP!#REF!,"&gt;=01/03/2014",IP!#REF!,"&lt;=31/03/2014")</f>
        <v>#REF!</v>
      </c>
      <c r="L17" s="6" t="e">
        <f>COUNTIFS(IP!#REF!,"*UPB*",IP!#REF!,"&gt;=01/03/2014",IP!#REF!,"&lt;=31/03/2014")</f>
        <v>#REF!</v>
      </c>
    </row>
    <row r="18" spans="1:12" x14ac:dyDescent="0.25">
      <c r="I18" s="4"/>
      <c r="J18" s="4"/>
    </row>
    <row r="19" spans="1:12" x14ac:dyDescent="0.25">
      <c r="C19" s="3"/>
      <c r="F19" s="3"/>
      <c r="J19" s="3"/>
      <c r="K19" s="3"/>
    </row>
    <row r="20" spans="1:12" x14ac:dyDescent="0.25">
      <c r="C20" s="6"/>
      <c r="D20" s="3"/>
      <c r="E20" s="3"/>
      <c r="F20" s="3"/>
      <c r="G20" s="3"/>
      <c r="H20" s="3"/>
      <c r="I20" s="3"/>
      <c r="J20" s="3"/>
      <c r="K20" s="3"/>
    </row>
    <row r="21" spans="1:12" x14ac:dyDescent="0.25">
      <c r="E21" s="5"/>
      <c r="F21" s="5"/>
      <c r="I21" s="7"/>
      <c r="J21" s="7"/>
    </row>
    <row r="22" spans="1:12" x14ac:dyDescent="0.25">
      <c r="F22" s="4"/>
      <c r="G22" s="4"/>
    </row>
  </sheetData>
  <mergeCells count="2">
    <mergeCell ref="A9:L9"/>
    <mergeCell ref="A1:L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8" sqref="C8:C2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ARCO</vt:lpstr>
      <vt:lpstr>IP</vt:lpstr>
      <vt:lpstr>Hoja1</vt:lpstr>
      <vt:lpstr>D Req</vt:lpstr>
      <vt:lpstr>Hoja2</vt:lpstr>
      <vt:lpstr>IP!Área_de_impresión</vt:lpstr>
      <vt:lpstr>'D Req'!fecha1</vt:lpstr>
      <vt:lpstr>'D Req'!fecha2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Edgar Araos</cp:lastModifiedBy>
  <cp:lastPrinted>2020-02-05T21:06:51Z</cp:lastPrinted>
  <dcterms:created xsi:type="dcterms:W3CDTF">2010-05-13T21:34:32Z</dcterms:created>
  <dcterms:modified xsi:type="dcterms:W3CDTF">2020-02-05T21:06:57Z</dcterms:modified>
</cp:coreProperties>
</file>