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defaultThemeVersion="124226"/>
  <mc:AlternateContent xmlns:mc="http://schemas.openxmlformats.org/markup-compatibility/2006">
    <mc:Choice Requires="x15">
      <x15ac:absPath xmlns:x15ac="http://schemas.microsoft.com/office/spreadsheetml/2010/11/ac" url="\\archivo\Archivos\Usuarios\Edgar Araos\Informe Anual correcto 2019\formato 2 correcto\"/>
    </mc:Choice>
  </mc:AlternateContent>
  <xr:revisionPtr revIDLastSave="0" documentId="13_ncr:1_{56C0B799-C715-416F-8015-10DBD36DAB75}" xr6:coauthVersionLast="45" xr6:coauthVersionMax="45" xr10:uidLastSave="{00000000-0000-0000-0000-000000000000}"/>
  <bookViews>
    <workbookView xWindow="-120" yWindow="480" windowWidth="20730" windowHeight="11160" xr2:uid="{00000000-000D-0000-FFFF-FFFF00000000}"/>
  </bookViews>
  <sheets>
    <sheet name="IP" sheetId="177" r:id="rId1"/>
    <sheet name="Hoja1" sheetId="204" r:id="rId2"/>
    <sheet name="D Req" sheetId="7" state="hidden" r:id="rId3"/>
    <sheet name="Hoja2" sheetId="206" r:id="rId4"/>
  </sheets>
  <definedNames>
    <definedName name="_xlnm._FilterDatabase" localSheetId="0" hidden="1">IP!#REF!</definedName>
    <definedName name="_GoBack" localSheetId="0">IP!#REF!</definedName>
    <definedName name="_xlnm.Print_Area" localSheetId="0">IP!$A$1:$I$100</definedName>
    <definedName name="fecha1" localSheetId="2">'D Req'!$F$22</definedName>
    <definedName name="fecha2" localSheetId="2">'D Req'!$G$22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04" l="1"/>
  <c r="B9" i="204"/>
  <c r="D9" i="204" s="1"/>
  <c r="F14" i="7"/>
  <c r="A14" i="7"/>
  <c r="L17" i="7"/>
  <c r="K17" i="7"/>
  <c r="J17" i="7"/>
  <c r="I17" i="7"/>
  <c r="H17" i="7"/>
  <c r="G17" i="7"/>
  <c r="F17" i="7"/>
  <c r="E17" i="7"/>
  <c r="D17" i="7"/>
  <c r="C17" i="7"/>
  <c r="B17" i="7"/>
  <c r="A17" i="7"/>
  <c r="L14" i="7"/>
  <c r="K14" i="7"/>
  <c r="J14" i="7"/>
  <c r="I14" i="7"/>
  <c r="H14" i="7"/>
  <c r="G14" i="7"/>
  <c r="E14" i="7"/>
  <c r="D14" i="7"/>
  <c r="C14" i="7"/>
  <c r="B14" i="7"/>
  <c r="L11" i="7"/>
  <c r="K11" i="7"/>
  <c r="J11" i="7"/>
  <c r="I11" i="7"/>
  <c r="H11" i="7"/>
  <c r="G11" i="7"/>
  <c r="F11" i="7"/>
  <c r="E11" i="7"/>
  <c r="D11" i="7"/>
  <c r="C11" i="7"/>
  <c r="B11" i="7"/>
  <c r="A11" i="7"/>
  <c r="K6" i="7"/>
  <c r="J6" i="7"/>
  <c r="I6" i="7"/>
  <c r="H6" i="7"/>
  <c r="G6" i="7"/>
  <c r="F6" i="7"/>
  <c r="E6" i="7"/>
  <c r="D6" i="7"/>
  <c r="L3" i="7"/>
  <c r="K3" i="7"/>
  <c r="J3" i="7"/>
  <c r="I3" i="7"/>
  <c r="H3" i="7"/>
  <c r="G3" i="7"/>
  <c r="F3" i="7"/>
  <c r="E3" i="7"/>
  <c r="D3" i="7"/>
  <c r="C3" i="7"/>
  <c r="C6" i="7"/>
  <c r="B6" i="7"/>
  <c r="B3" i="7"/>
  <c r="A3" i="7"/>
  <c r="A6" i="7"/>
</calcChain>
</file>

<file path=xl/sharedStrings.xml><?xml version="1.0" encoding="utf-8"?>
<sst xmlns="http://schemas.openxmlformats.org/spreadsheetml/2006/main" count="552" uniqueCount="320">
  <si>
    <t>SESA</t>
  </si>
  <si>
    <t>PGJ</t>
  </si>
  <si>
    <t>INIRA</t>
  </si>
  <si>
    <t>UTAIPPE</t>
  </si>
  <si>
    <t>SEGOB</t>
  </si>
  <si>
    <t>LOS SESA</t>
  </si>
  <si>
    <t>IPAE</t>
  </si>
  <si>
    <t>LOS SEQ</t>
  </si>
  <si>
    <t>ENTIDADES</t>
  </si>
  <si>
    <t>CAPA</t>
  </si>
  <si>
    <t>SSP</t>
  </si>
  <si>
    <t>SQCS</t>
  </si>
  <si>
    <t>SINTRA</t>
  </si>
  <si>
    <t>DIF</t>
  </si>
  <si>
    <t>U. DEL CARIBE</t>
  </si>
  <si>
    <t>COJUDEQ</t>
  </si>
  <si>
    <t>STyPS</t>
  </si>
  <si>
    <t>CONALEP</t>
  </si>
  <si>
    <t>sexo</t>
  </si>
  <si>
    <t>SEDE</t>
  </si>
  <si>
    <t>VOCERO</t>
  </si>
  <si>
    <t>APIQROO</t>
  </si>
  <si>
    <t>COBAQROO</t>
  </si>
  <si>
    <t>O.M.</t>
  </si>
  <si>
    <t xml:space="preserve">UQROO </t>
  </si>
  <si>
    <t>IQM</t>
  </si>
  <si>
    <t>SEDU</t>
  </si>
  <si>
    <t>SEMA</t>
  </si>
  <si>
    <t>UTC</t>
  </si>
  <si>
    <t>SETEC</t>
  </si>
  <si>
    <t>DEPENDENCIAS</t>
  </si>
  <si>
    <t>EVA</t>
  </si>
  <si>
    <t>ICAT</t>
  </si>
  <si>
    <t>ICEEQROO</t>
  </si>
  <si>
    <t>ITSFCP</t>
  </si>
  <si>
    <t>COQCYT</t>
  </si>
  <si>
    <t>IDEFIN</t>
  </si>
  <si>
    <t>s. particular</t>
  </si>
  <si>
    <t>VIP</t>
  </si>
  <si>
    <t>CECYTE</t>
  </si>
  <si>
    <t>F</t>
  </si>
  <si>
    <t>FPTS</t>
  </si>
  <si>
    <t>OVC</t>
  </si>
  <si>
    <t>FPTOPB</t>
  </si>
  <si>
    <t>UTCH</t>
  </si>
  <si>
    <t>UTRM</t>
  </si>
  <si>
    <t>UPQROO</t>
  </si>
  <si>
    <t>PPA</t>
  </si>
  <si>
    <t>HIDROPONIA</t>
  </si>
  <si>
    <t>CONSEJERIA</t>
  </si>
  <si>
    <t>UPB</t>
  </si>
  <si>
    <t>UIMQROO</t>
  </si>
  <si>
    <t>SGP</t>
  </si>
  <si>
    <t>SEDESI</t>
  </si>
  <si>
    <t>SEFIPLAN</t>
  </si>
  <si>
    <t>SEDUVI</t>
  </si>
  <si>
    <t>SEDETUR</t>
  </si>
  <si>
    <t>SEYC</t>
  </si>
  <si>
    <t>SEDARU</t>
  </si>
  <si>
    <t>IFEQROO</t>
  </si>
  <si>
    <t>MINUTOS</t>
  </si>
  <si>
    <t>SOL INGRESADAS</t>
  </si>
  <si>
    <t>TOTAL</t>
  </si>
  <si>
    <t>ENERO</t>
  </si>
  <si>
    <t>FEBRERO</t>
  </si>
  <si>
    <t>MARZO</t>
  </si>
  <si>
    <t>ABRIL</t>
  </si>
  <si>
    <t>MAYO</t>
  </si>
  <si>
    <t>JUNIO</t>
  </si>
  <si>
    <t>Infomex</t>
  </si>
  <si>
    <t>Datos Solicitante</t>
  </si>
  <si>
    <t>Nombre</t>
  </si>
  <si>
    <t>M</t>
  </si>
  <si>
    <t>MODALIDAD</t>
  </si>
  <si>
    <t>00006219</t>
  </si>
  <si>
    <t>Sebasttían Flores Flores</t>
  </si>
  <si>
    <t>Con fundamento en el Artículo 6 Constitucional solicito la siguiente información para su entrega de manera
electrónica a través de esta plataforma. Copia de las facturas pagadas a empresas por la renta y/o arrendamiento de vehículos con algún tipo de blindaje en el periodo comprendido entre el 2011, 2012, 2013, 2014, 2015, 2016, 2017 y 2018. En caso de que la información requerida incluya datos personales entregar la versión pública de los documentos.
Copia de las facturas pagadas a empresas por la compra de vehículos con algún tipo de blindaje en el periodo comprendido entre el 2011, 2012, 2013, 2014, 2015, 2016, 2017 y 2018. En caso de que la información requerida incluya datos personales entregar la versión pública de los documentos.
Copia de los contratos adjudicados a empresas para la compra de vehículos con algún tipo de blindaje en el periodo comprendido entre el 2011, 2012, 2013, 2014, 2015, 2016, 2017 y 2018. En caso de que la información requerida incluya datos personales entregar la versión pública de los documentos.
Copia de los contratos adjudicados a empresas por el servicio de arrendamiento de vehículos con algún tipo de blindaje en el periodo comprendido entre el 2011, 2012, 2013, 2014,2015, 2016, 2017 y 2018.
En caso de que la información requerida incluya datos personales entregar la versión pública de los documentos.
Copia de las facturas pagadas a empresas que ofrecen el servicio de arrendamiento de vehículos blindados para el trasladode funcionarios. En caso de que la información requerida incluya datos personales entregar la versión pública de los documentos.
Lista actualizada del número de vehículos blindados que conforman la flotilla vehicular del Gobierno del Estado, donde se incluya el nombre de los funcionarios y su cargo que tienen asignados estos vehículos.
Al ser el Gobierno de Quintana Roo un sujeto obligado por las leyes Federal y General de Transparencia, exijo se garantice mi derech</t>
  </si>
  <si>
    <t>00006319</t>
  </si>
  <si>
    <t>00042819</t>
  </si>
  <si>
    <t>Marco AntonioCanto</t>
  </si>
  <si>
    <t>las remuneraciones de todos sus servidores públicos por el periodo de julio a diciembre del año 2018</t>
  </si>
  <si>
    <t>00046719</t>
  </si>
  <si>
    <t>Geronimo Vasconcelos</t>
  </si>
  <si>
    <t>Solicito la relación de los despachos de auditores asignados a todas las dependecias de Quintana Roo de
los ejercicios 2013 al 2018 y si en el presente ejercicio se les adeuda sus honorarios, acuerdo a la siguiente información:Ejercicio Fiscal, nombre de la dependencia, concepto del trabajo, importe, nombre del despacho asignado, adeudo de honorarios o si ya fue pagado e importe del adeudo.</t>
  </si>
  <si>
    <t>00070219</t>
  </si>
  <si>
    <t>Informar si la ciudadana Laura Viridiana Olivera Montalvo se encuentra inhabilitada; de ser así, informar
los motivos y desde cuándo fue inhabilitada y por cuánto tiempo</t>
  </si>
  <si>
    <t>Antonio Ramos Pérez</t>
  </si>
  <si>
    <t>00081919</t>
  </si>
  <si>
    <t>Ernesto Joel Zamora Rangel</t>
  </si>
  <si>
    <t>Solicito la base total de denuncias a través de la plataforma Tak Pool, desde su creación cuántas han
ingresado; desglosarlo por el año, mes, tipo de denuncia, así como los municipios donde se han presentado, además del mecanismo empleado para realizar la denuncia y funcionarios que han sido denunciados</t>
  </si>
  <si>
    <t>00082119</t>
  </si>
  <si>
    <t>Solicito información acerca de que si existe alguna denuncia, queja o intervención por algún mal desempeño de algún funcionario público en la Universidad Intercultural Maya; de ser así, solicito información detallada, sobre el tipo de denuncia y el resultado del mismo, en los últimos tres años, de 2016 a 2018</t>
  </si>
  <si>
    <t>00082219</t>
  </si>
  <si>
    <t>Solicito información acerca de cuántas denuncias se atendieron en 2018 y 2017, contra cuántos funcionarios públicos, de qué nivel y qué tipo de denuncias se atendieron, sobre cualquier tipo de procedimientos administrativos. De estas denuncias, cuántas trascendieron a denuncias penales mediante los mecanismos que la norma establece</t>
  </si>
  <si>
    <t>00096119</t>
  </si>
  <si>
    <t xml:space="preserve">Solicito el nombre de las empresas o despachos asignados que realizaron las auditorías a las dependencias de gobierno del estado de Quintana Roo asignados por la Secretaría de la Contraloría del Estado de Quintana Roo, con el importe asignado de los ejercicios 2016, 2017 y 2018 y copia de dictamen y observaciones realizadas. </t>
  </si>
  <si>
    <t>00123119</t>
  </si>
  <si>
    <t>Jaboco Maldonado Maldonado</t>
  </si>
  <si>
    <t>El expediente de las dependencias que presentaron proyectos de reestructuración o actualización de sus estructuras organicas en 2018, de acuerdo a lo que contempla cada documento del artículo 8 del lineamiento para regularizar el proceso de revision y dictaminazión de las estructuras organicas y organigramas de las dependencias</t>
  </si>
  <si>
    <t>Personal</t>
  </si>
  <si>
    <t>00153319</t>
  </si>
  <si>
    <t>Roberto Renato Rodriguez Rodriguez</t>
  </si>
  <si>
    <t xml:space="preserve">Solicito todos los oficios firmados por el Secretario de la Contraloría del Estado de fecha 1 de julio de 2018
al 1 de noviembre de 2018. </t>
  </si>
  <si>
    <t>correo</t>
  </si>
  <si>
    <t>00184119</t>
  </si>
  <si>
    <t>GenaroHdez</t>
  </si>
  <si>
    <t>Con la finalidad de conocer el estatus que guarda la aplicación de los mecanismos alternativos de solución
de conflictos previstos en el artículo 17 de la Constitución Política de los Estados Unidos Mexicanos, que a la letra señala: Siempre que no se afecte la igualdad entre las partes, el debido proceso u otros derechos en los juicios o procedimientos seguidos en forma de juicio, las autoridades deberán privilegiar la solución del conflicto sobre los formalismos procedimentales y que las leyes preverán mecanismos alternativos de solución de controversias. Al respecto deseo conocer si para la solución o atención de conflictos de naturaleza laboral, en su dependencia o administración pública de su Estado se aplican los mecanismos de mediación o conciliación para efectos de no dirimir los asuntos en los Tribunales Laborales. En caso de ocuparlos y de tener cifras conocer el número de asuntos que han podido resolver, especificado por año, gracias.</t>
  </si>
  <si>
    <t>00195919</t>
  </si>
  <si>
    <t>Gabriela Ramírez</t>
  </si>
  <si>
    <t>1. ¿Cuántos casos de acoso y/o de hostigamiento sexual se tienen registrados en la administración pública
estatal de enero 2008 a diciembre de 2018? Desglosar por dependencia y por año. 2. En cuanto a las víctimas, señalar edad y puesto o rango dentro del organigrama. 3. En cuanto a los agresores, señalar edad y puesto o rango dentro del organigrama. 4. ¿Cuántos casos de acoso y/o de hostigamiento sexual han sido denunciados ante el Órgano Interno/Contraloría de cada dependencia de enero de 2008 a diciembre de 2018? 5. ¿En cuántos de esos casos (de 2008 a diciembre de 2018) se ha establecido una sanción para el agresor? Desglosar sanción por agresor. 6. En los casos en los que se ha procedido contra un agresor ¿cómo se acreditado esta
conducta? ¿Qué pruebas ha tenido que presentar la denunciante? 7. En los casos que han sido del conocimiento del Órgano Interno o Contraloría, ¿cuál ha sido la duración de los procesos, desde que la denunciante lo hace de su conocimiento hasta que se establece una sanción o se deshecha? 8. ¿La Contraloría cuenta con un protocolo para la atención de los casos de acoso y/o de hostigamiento sexual? Si es así adjuntarlo y señalar desde cuando se cuenta con él. 9. Cuantas capacitaciones ha recibido el personal de las dependencias estatales relacionado con la atención, prevención o erradicación del acoso y/o del hostigamiento sexual de enero de
2008 a diciembre de 2018? Mencionar de que área de adscripción es el personal que ha participado en las capacitaciones, fecha, número de asistentes, ponentes y costo para la dependencia. 10. ¿Cuántas mujeres han renunciado o han sido despedidas por acoso</t>
  </si>
  <si>
    <t>00210819</t>
  </si>
  <si>
    <t>yolanda zamora dominguez</t>
  </si>
  <si>
    <t>LISTADO DE LOS CURSOS, TALLERES, SEMINARIOS, DIPLOMADOS, CONGRESOS, CONVERSATORIOS Y/O CONFERENCIAS CONTRATADOS AL INSTITUTO DE ADMINISTRACIÓN PÚBLICA DEL ESTADO DE
QUINTANA ROO (IAPQROO) Y EL MONTO O CANTIDAD TOTAL QUE SE PAGÓ POR CADA UNO DE ELLOS. LO ANTERIOR DENTRO DEL PERIODO DEL 01 DE SEPTIEMBRE DEL AÑO 2016 AL 31 DE DICIEMBRE DEL AÑO 2018</t>
  </si>
  <si>
    <t>00210919</t>
  </si>
  <si>
    <t>SOLICITO EN VERSIÓN DIGITAL EL O LOS CONVENIOS DE COLABORACIÓN Y/O COOPERACIÓN
QUE ESTA INSTITUCIÓN HAYA FIRMADO O SUSCRITO CON EL INSTITUTO DE ADMINISTRACIÓN PÚBLICA DEL ESTADO DE QUINTANA ROO (IAPQROO), ASÍ COMO LA VERSION DIGITAL DE LAS ACTAS COMPLEMENTARIAS DE DICHOS CONVENIOS, TODO LO ANTERIOR DENTRO DEL PERIODO DEL 01 DE SEPTIEMBRE DEL AÑO 2016 AL 31 DE DICIEMBRE DEL AÑO 2018.</t>
  </si>
  <si>
    <t>00211119</t>
  </si>
  <si>
    <t>SOLICITO EN VERSIÓN DIGITAL LOS INFORMES DERIVADOS O MOTIVADOS DE LOS CONVENIOS
SUSCRITOS CON EL INSTITUTO DE ADMINISTRACIÓN PÚBLICA DEL ESTADO DE QUINTANA ROO (IAPQROO) DENTRO DEL PERIODO DEL 01 DE SEPTIEMBRE DEL AÑO 2016 AL 31 DE DICIEMBRE DEL AÑO 2018.</t>
  </si>
  <si>
    <t>SOLICITO LA VERSIÓN DIGITAL DE LOS CONTRATOS QUE ESTA INSTITUCIÓN HAYA FIRMADO O SUSCRITO CON EL INSTITUTO DE ADMINISTRACIÓN PÚBLICA DEL ESTADO DE QUINTANA ROO (IAPQROO), Y EL MONTO O CANTIDAD TOTAL QUE SE PAGÓ POR CADA UNO DE LOS CONTRATOS. TODO LO ANTERIOR DENTRO DEL PERIODO DEL 01 DE SEPTIEMBRE DEL AÑO 2016 AL 31 DE DICIEMBRE DEL AÑO 2018.</t>
  </si>
  <si>
    <t>00211319</t>
  </si>
  <si>
    <t>00211419</t>
  </si>
  <si>
    <t xml:space="preserve">SOLICITO LA VERSIÓN DIGITAL DE CADA UNO DE LOS PROYECTOS, PROGRAMAS, DOCUMENTOS DE INVESTIGACIÓN, DIAGNÓSTICOS Y/O CUALQUIER OTRO DOCUMENTO QUE EL INSTITUTO DE ADMINISTRACIÓN PÚBLICA DEL ESTADO DE QUINTANA ROO (IAPQROO) HAYA GENERADO COMO RESULTADO DE ALGÚN ACUERDO,CONVENIO,CONTRATO O CUALQUIER TIPO DE COLABORACION, DENTRO DEL PERIODO DEL 1 DE SEPTIEMBRE DE 2016 AL 31 DE DICIEMBRE DE 2018 </t>
  </si>
  <si>
    <t>00211719</t>
  </si>
  <si>
    <t>SOLICITO EN VERSIÓN DIGITAL LOS DOCUMENTOS DONDE SE ESTABLEZCAN LAS TRANSFERENCIAS BANCARIAS, COMPROBANTES U OTRA FORMA DE PAGO QUE ESTA INSTITUCIÓN HAYA REALIZADO AL
INSTITUTO DE ADMINISTRACIÓN PÚBLICA DEL ESTADO DE QUINTANA ROO (IAPQROO), DURANTE EL PERIODO DE 1/SEPTIEMBRE/2016 AL 31/DICIEMBRE/2018</t>
  </si>
  <si>
    <t>00214519</t>
  </si>
  <si>
    <t>CarlaLawMatw</t>
  </si>
  <si>
    <t>Por este medio solicito respetuosamente, me indique paso a paso el procedimiento para dar de alta a un servidor público (jefe de departamento a titular de la dependencia) en el directorio utilizando la página de SEIPO.
De ser posible requiero se anexe una guía indicando lo anteriormente señalado.
En espera de su respuesta
Reciba un</t>
  </si>
  <si>
    <t>00250519</t>
  </si>
  <si>
    <t>clementejaramillo</t>
  </si>
  <si>
    <t>De conformidad a la Ley de Responsabilidades Administrativas aplicable en el Estado, la investigación por la presunta responsabilidad de Faltas administrativas iniciará de oficio, por denuncia o derivado de las auditorías practicadas por parte de las autoridades competentes o, en su caso, de auditores externos; al respecto informe...</t>
  </si>
  <si>
    <t>00261919</t>
  </si>
  <si>
    <t>México Transparente</t>
  </si>
  <si>
    <t>Solicito, el total de todas aquellas denuncias recibidas en el periodo comprendido entre el 01 de enero de
1988 a la fecha de la presentación de la solicitud de mérito, en las cuales el promovente sea un servidor público y denuncie algún acto
irregular cometido por otro servidor público. Asimismo, se solicita que, respecto de cada una de esas, se proporcione en una base
Excel, la siguiente información:
1. Número de folio o expediente asignado a la denuncia.
2. Motivo y/o conducta que se denuncia.
3. Estado procesal que guarda.
4. En su caso, tipo de conclusión.
5. Indicar si se tomaron medidas cautelares durante alguna de las etapas del procedimiento y en su caso, en que consistieron.
6. Indicar si el denunciado se hizo acreedor a alguna sanción y en su caso, en qué consistió</t>
  </si>
  <si>
    <t>00262519</t>
  </si>
  <si>
    <t>Francisco Javier Del Real Madina</t>
  </si>
  <si>
    <t xml:space="preserve">…
a) Copia simple del escrito, documento u oficio mediante el cual, en su calidad de Secretario de la Contraloría del Estado de Quintana Roo, da respuesta o atiende el Exhorto que en el mes de diciembre de 2018 le hiciera llegar la Honorable  XV Legislatura del Estado de Quintana Roo, para que Usted investigue el cumplimiento de los requisitos que la Ley del Sistema Anticorrupción del Estado de Quintana Roo prevé para ser nombrado integrante del Comité de Participación Ciudadana del Sistema Anticorrupción del Estado de Quintana Roo. Lo anterior, en razón de lo vertido en diversos medios de comunicación sobre el incumplimiento a la prohibición prevista en el segundo párrafo del artículo 16 de la Ley del Sistema Anticorrupción del Estado de Quintana Roo.
b) Asimismo, copia simple en su caso, de la remisión que se hiciera ante la autoridad que se estimó competente para atender el Exhorto remitido a la Secretaría que Usted dirige...
</t>
  </si>
  <si>
    <t>00297419</t>
  </si>
  <si>
    <t>RUBEN HERRERA</t>
  </si>
  <si>
    <t>solicito saber si la sra. Yazmin Esther Moreno Garcia se encuentra laborando en esta dependencia</t>
  </si>
  <si>
    <t>solicito saber si la sra. Yazmin Esther Moreno Garcia se encuentra laborando en esta dependencia.</t>
  </si>
  <si>
    <t>00300619</t>
  </si>
  <si>
    <t>00304319</t>
  </si>
  <si>
    <t>00306919</t>
  </si>
  <si>
    <t>00307319</t>
  </si>
  <si>
    <t>00308219</t>
  </si>
  <si>
    <t>00327019</t>
  </si>
  <si>
    <t>monseaa</t>
  </si>
  <si>
    <t xml:space="preserve">De conformidad a la Ley de Responsabilidades Administrativas aplicable en el Estado, la investigación por la presunta responsabilidad de Faltas administrativas iniciará de oficio, por denuncia o derivado de las auditorías practicadas por parte de las autoridades competentes o, en su caso, de auditores externos; al respecto informe:
1.- Cuantos expedientes de investigación inició de oficio, debiendo desglosar la información por año(2017, 2018 y 2019). 2.- Cuantos expedientes de investigación inició por denuncias, debiendo desglosar la información por año (2017, 2018 y 2019).3.- Cuantos expedientes de investigación inició derivado de auditorías practicadas por las autoridades competentes, debiendo desglosar la información por año (2017, 2018 y 2019). 4. Cuantos expedientes de investigación inició por conocimiento de auditores externos, debiendo desglosar la información por año (2017, 2018 y 2019)....
</t>
  </si>
  <si>
    <t>00383919</t>
  </si>
  <si>
    <t>Adrian Aarón López Linares</t>
  </si>
  <si>
    <t>Se solicita las listas de estrados de los meses febrero y marzo del año en curso (2019) emitidas por la Coordinación General de Sustanciación y Resoluciones de la Secretaría de la Contraloría del Estado de Quintana Roo</t>
  </si>
  <si>
    <t>00405919</t>
  </si>
  <si>
    <t>Solicito copia certificada del oficio número SECOES/DS/SACI/CGOPSR/2011/VIII/2018</t>
  </si>
  <si>
    <t>00406119</t>
  </si>
  <si>
    <t>Harvey Wallerstein</t>
  </si>
  <si>
    <t>00431019</t>
  </si>
  <si>
    <t>Solicito copia certificada del oficio número SECOES/DS/SACI/CGOPSR/2011/VIII/2018, junto con todos
los anexos que fueron remitidos a la Secretaría de la Función Pública</t>
  </si>
  <si>
    <t>00433219</t>
  </si>
  <si>
    <t>00433619</t>
  </si>
  <si>
    <t>Solicito copia certificada del oficio circular número SC/OS/CGAG/COCEI/0002/I/2012, de fecha 26 de
enero de 2012, suscrito por el entonces Secretario de la Contraloría C.P. Gonzalo A. Herrera Castilla. con Asunto: Normatividad</t>
  </si>
  <si>
    <t>Solicito copia certificada del Acta de sitio de verificación física de la obra "Museo Cuna del Mestizaje en
Chetumal". de fecha 6 de diciembre de 2017, levantada por personal auditor de la Secretaría de la Contraloría del Estado y de la
Secretaría de Infraestructura y Transporte.</t>
  </si>
  <si>
    <t>00451319</t>
  </si>
  <si>
    <t>ROGELIO CABALLERO ANGELESCABALLERO</t>
  </si>
  <si>
    <t>La Cédula de seguimiento de fecha 2 de octubre de 2018, emitida por la Secretaría de la Función Publica
respecto de la auditoria número QROO/PRODEREG-SINTRA/16, así como sus respectivos anexos</t>
  </si>
  <si>
    <t>00452619</t>
  </si>
  <si>
    <t>CinthyaMartínez</t>
  </si>
  <si>
    <t>1. COSTOS PRESUPUESTADOS Y EJERCIDOS DEL PROYECTO AUDITORIO DEL BIENESTAR EN
QUINTANA ROO. COSTOS PRESUPUESTADOS Y EJERCIDO DE OBRA
2. RESPONSABLES DE PROYECTO/RESPONSABLE DE OBRA
3. TIEMPO DE EJECUCIÓN Y TIEMPO DE PROYECCIÓN PARA CONCLUIRLO
4. PROGRAMA DE OBRA Y AVANCES DE EJECUCIÓN
5. CONSTRUCTORA (S)
6. ESTIMACIONES DE OBRA Y RESUMEN DE ACUMULADOS</t>
  </si>
  <si>
    <t>00461319</t>
  </si>
  <si>
    <t>DanielMoreno</t>
  </si>
  <si>
    <t>Respecto a la licitación LO-823008999-N5-2014, solicito:
1. La convocatoria de la licitación.
2. El fallo de la licitación.
3. Los contratos celebrados y los servicios relacionados con dicha licitación.
4. Los datos de los contratistas.
5. Los datos de los licitantes y de las empresas que participaron en el proceso de contratación.</t>
  </si>
  <si>
    <t>00495419</t>
  </si>
  <si>
    <t>Irma JanetOropezaEng</t>
  </si>
  <si>
    <t>Solicito en versión pública y formatos abiertos el listado de empresas sancionadas por incumplimiento de contratos para la adquisición y compra de medicamentos y productos farmacéuticos que se realizó en esta entidad federativa desde el año 2012 a 2018, indicando el objeto o fin del contrato (es decir si fue para adquisición, compra, almacenamiento, distribución de medicamentos, etc), al tipo de programas de acción específico a que estaba dirigida la compra, el tipo de falta o incumplimiento, el tipo de responsabilidad (administrativa, penal, etc,) y el tipo de sanción establecida, desglosándola por año</t>
  </si>
  <si>
    <t>00498419</t>
  </si>
  <si>
    <t>JuanYaxuunTihl</t>
  </si>
  <si>
    <t>Solicito de parte del titular de la dependencia, entidad u órgano ante el cual se endereza la presente solicitud de información, todos los correos electrónicos que haya recibido, desde el 01 de enero de 2018 y hasta la fecha en que se dé contestación a la presente solicitud de información, de parte de la Presidenta Municipal del Ayuntamiento de Solidaridad, Laura Esther Beristain Navarrete, que se refieran o tengan por materia total o parcial: la defensa, conservación, protección o manejo del agua, agua potable, y recursos hídricos, incluyendo aspectos de saneamiento, manejo y tratamiento de aguas residuales; y, vulneraciones o presuntas violaciones a derechos de los consumidores, o prácticas nocivas o ilegales de abastecimiento de productos y servicios, cometidas o presuntamente a cargo de personas físicas o jurídicas con actividades en el Estado de Quintana Roo cuyas actividades sean el abasto de agua potable y servicios de saneamiento de aguas residuales, ya sea a personas físicas o jurídicas, incluyendo el Gobierno de Quintana Roo, o los Municipios o Ayuntamientos de de dicha entidad federativa. En caso que los correos electrónicos en cuestión contuviesen anexos, solicito se me indique el nombre, título o datos de identificación de tales anexos. Pido, por último, que los datos e información determinable antes señalada me sea proporcionada en formato electrónico.</t>
  </si>
  <si>
    <t>Por este medio solicito la siguiente información:
En la fracción IX Gastos de Representación y Viáticos del cuarto trimestre de 2018, en la columna Hipervínculo al informe de la comisión o encargo encomendado¿Cuál es el fundamento legal para la etiqueta EL SERVIDOR PÚBLICO OMITIÓ SUBIR SU
DOCUMENTACIÓN COMPROBATORIA?
Si no existe fundamento ¿Por qué se omite tal comprobación?</t>
  </si>
  <si>
    <t>“… Si dentro de los archivos de la plantilla laboral de trabajo se encuentran registrados los C. HENRY ALBERTO BALAM CAAMAL, GABRIELA CRISTINA BARDALES ARGUELLES, ROCIO DEL PILARMARTINEZ MORENO, MARCOS OSORIO SANTIAGO, RUTH MEDINA ROSALES, y JOSE ENRIQUE COLLI LARA</t>
  </si>
  <si>
    <t>Margarita del Sagrario Zaizar Mercado</t>
  </si>
  <si>
    <t>00502719</t>
  </si>
  <si>
    <t>00509419</t>
  </si>
  <si>
    <t>Solicito de parte del titular de la dependencia, entidad u órgano ante el cual se endereza la presente solicitud de información, los anexos, adjuntos y archivos que se se acompañen o contengan todos los correos electrónicos que haya recibido, desde el 01 de enero de 2018 y hasta la fecha en que se dé contestación a la presente solicitud de información, de parte de la Presidenta Municipal del Ayuntamiento de Solidaridad, Laura Esther Beristain Navarrete, que se refieran o tengan por materia total o parcial: la defensa, conservación, protección o manejo del agua, agua potable, y recursos hídricos, incluyendo aspectos de saneamiento, manejo y tratamiento de aguas residuales; y, vulneraciones o presuntas violaciones a derechos de los consumidores, o prácticas nocivas o ilegales de abastecimiento de productos y servicios, cometidas o presuntamente a cargo de personas físicas o jurídicas con actividades en el Estado de Quintana Roo cuyas actividades sean el abasto de agua potable y servicios de saneamiento de aguas residuales, ya sea a personas físicas o jurídicas, incluyendo el Gobierno de Quintana Roo, o los Municipios o Ayuntamientos de de dicha entidad federativa. En caso que los correos electrónicos en cuestión contuviesen anexos, solicito se me indique el nombre, título o datos de identificación de tales anexos. Pido, por último, que los datos e información determinable antes señalada me sea
proporcionada en formato electrónico</t>
  </si>
  <si>
    <t>00527019</t>
  </si>
  <si>
    <t>Lorenzo EliseoSanrománCaloca</t>
  </si>
  <si>
    <t>Solicito me informen qué actividades han realizado en el marco de los sistemas nacional y local
anticorrupción, en el transcurso de 2018, el presupuesto que destinó para ello, al igual que los documentos (en versión electrónica) que den cuenta de ello., justificación de no pago:</t>
  </si>
  <si>
    <t>00602119</t>
  </si>
  <si>
    <t>MNUEL RAMOS CASTILLO</t>
  </si>
  <si>
    <t>Quiero demandar que la Agencia de proyectos estratégicos de Quintana Roo, no tiene actualizada la información de su información armonizable ya que su último informe es del tercer trimestre del 2018 y están incumplimiento a lo establecido en los artículos 7, 27, 51 y 58, de la Ley General de Contabilidad Gubernamental</t>
  </si>
  <si>
    <t>Solicito la lista de las políticas y/o acciones especificas Anticorrupción que se han implementado en la
institución en materia de Adquisiciones y contrataciones como parte de las Actividades que deben desarrollar las Instituciones como parte de la implementación del Sistema Nacional Anticorrupción.</t>
  </si>
  <si>
    <t>00610819</t>
  </si>
  <si>
    <t>PATRICIA SUAREZ</t>
  </si>
  <si>
    <t>00611119</t>
  </si>
  <si>
    <t>Solicito la lista de las políticas y/o acciones especificas Anticorrupción que se han implementado en la
institución en materia de Control Interno para erradicar cualquier situación vulnerable o susceptible a actos de corrupción como parte de las Actividades que deben desarrollar las Instituciones con la implementación del Sistema Nacional Anticorrupción</t>
  </si>
  <si>
    <t>00611319</t>
  </si>
  <si>
    <t>Solicito la lista de las políticas y/o acciones especificas Anticorrupción que se han implementado en la
institución en materia de planeación y Desarrollo de las auditorias que garanticen a la Sociedad la Transparencia y Rendición de cuentas como parte de las Funciones de la Instituciones que conforman el Sistema Nacional Anticorrupción .</t>
  </si>
  <si>
    <t>00628119</t>
  </si>
  <si>
    <t>Carol Galicia Ocaña</t>
  </si>
  <si>
    <t>Solicito información sobre el número de servicios o atenciones realizadas desde la linea de denuncia
ciudadana "Tak Pool" en los años correspondientes 2016,2017, 2018 y lo que va de 2019.</t>
  </si>
  <si>
    <t>00635919</t>
  </si>
  <si>
    <t>Angeles SilvaSilva</t>
  </si>
  <si>
    <t>Quiero conocer el total de quejas y denuncias recibidas en las Contralorias Internas dependientes de la Secretaria de la Contraloria del Estado, referentes al CONFLICTO DE INTERES, descripción de cada una, si se encuentran en proceso de investigación, si fueron o no procedentes, tipo de sanción aplicada y cual fue el fundamento legal con que se sustento. Correspondientes a los años 2015, 2016, 2017, 2018 y de enero a mayo de 2019.
Asi también, el listado de las leyes, reglamento, normas, manuales, jurisprudencias y demás legislación con que cuenten, en materia de CONFLICTO DE INTERES</t>
  </si>
  <si>
    <t>00662919</t>
  </si>
  <si>
    <t>Alfonso Biquez Garay</t>
  </si>
  <si>
    <t xml:space="preserve">Respetuosamente solicito su ayuda para recibir respuesta a mi escrito dirigido a CAPA Cozumel el 29 de Noviembre del año próximo pasado, copia del cual envié también al Director General de CAPA en Chetumal por correo certificado el 13 de Diciembre del 2018, habiéndolo recibido el 7 de Enero del 2019.
Documentos que estoy anexando a éste correo.
En espera de una respuesta, por su atención y ayuda, les anticipo mi agradecimiento 
</t>
  </si>
  <si>
    <t>00701019</t>
  </si>
  <si>
    <t>JAIME  MONTERO</t>
  </si>
  <si>
    <t>Solicito guías, manuales y lineamientos que se aplican en los procesos de auditoria que practica la institución; así como indicar la instancia que las emite dichas normas o en su caso certifica o le brinda la validez para garantizar una labor de fiscalización transparente y con la Rendición de cuentas que la sociedad exige para evitar actos de corrupción dentro de lasInstituciones</t>
  </si>
  <si>
    <t>00702019</t>
  </si>
  <si>
    <t>SOLICITO POLÍTICAS Y/O ACCIONES ESPECIFICAS ANTICORRUPCIÓN QUE SE HAN IMPLEMENTADO EN LA INSTITUCIÓN EN MATERIA DE ADQUISICIONES Y CONTRATACIONES COMO PARTE DE LAS ACTIVIDADES QUE GARANTICEN LA TRANSPARENCIA EN EL USO DE LOS RECURSOS PÚBLICOS Y LA RENDICIÓN DE
CUENTAS ANTE LAS EXIGENCIAS DE LA SOCIEDAD</t>
  </si>
  <si>
    <t>ALBERTO MUÑOZ</t>
  </si>
  <si>
    <t>00726919</t>
  </si>
  <si>
    <t>KAREN SOLISMENDEZ</t>
  </si>
  <si>
    <t>SOLICITO INFORMACION SOBRE LA C. ANA LAURA CASTILLO BRITO CON FECHA DE NACIMIENTO DE 19 DE JULIO DE 1992, EN RAZON SI HA LABORADO EN DICHA INSTITUCION, EN EL PERIODO COMPRENDIDO DE 2015 A LA FECHA, ASI COMO SI HA COLABORADO COMO ASESOR EXTERNO, PERSONAL DE HONORARIOS Y/O PROVEEDOR</t>
  </si>
  <si>
    <t>00732519</t>
  </si>
  <si>
    <t>TransparenciaJusticia y Verdad</t>
  </si>
  <si>
    <t>PM</t>
  </si>
  <si>
    <t>Solicito la siguiente información:
1. El horario laboral del personal que labora en la Secretaría de la Contraloría. 2. Si el personal se queda a trabajar, posterior a su hora de salida (horas extra). 3. En su caso, si se están pagando las horas extras al personal, conforme a las leyes laborales. Lo anterior, en virtud de que es muy notorio que mucha gente sale de la SECOES, entre las 6 pm y 11 pm (a veces más tarde), pues se ve cuando la gente sale.
Asi mismo, requiero información para saber si en los últimos 5 años (2015-2019), los titulares de cada área, así como mandos medios y operativos, se encuentran capacitados en los siguientes temas (indicar fecha de la capacitación):
1. Mobbing 2. Burnout laboral 3. Bossing 4. Hostigamiento laboral 5. Discriminación 6. Acoso laboral 7. Acoso sexual
8. Otros temas en materia de Prevención a Violaciones a Derechos Humanos y Derechos Laborales (indicar cuales)
También requiero saber si existe un Código de Ética, buena conducta y/o integridad al interior de la SECOES y, en su caso, si se han realizado jornadas de capacitación y sensibilización sobre dichos códigos, a los titulares de cada área, así como mandos medios y operativos (indicar fechas).</t>
  </si>
  <si>
    <t>00755919</t>
  </si>
  <si>
    <t>Sergio AlejandroQuirozGonzález</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</si>
  <si>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</si>
  <si>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00756119</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</si>
  <si>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t>
  </si>
  <si>
    <t>00756719</t>
  </si>
  <si>
    <t>1.- ¿La entidad federativa cuenta con un Sistema electrónico de compras y (o) contratacionesgubernamentales?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electrónica?5.- De no contar con un sistema electrónico de compras gubernamentales, ¿Se tiene considerado adoptar uno? De ser así, ¿En cuánto tiempo?
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</si>
  <si>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00757019</t>
  </si>
  <si>
    <t>00757619</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</si>
  <si>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
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</si>
  <si>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00758619</t>
  </si>
  <si>
    <t>00800919</t>
  </si>
  <si>
    <t>jose luis ortiz</t>
  </si>
  <si>
    <t xml:space="preserve">1. SI LA C. DORIS DEL CARMEN ORTIZ BARAJAS TRABAJA PARA LA SECRETARÍA DE LA CONTRALORÍA DEL ESTADO
2. EN CASO DE LABORAR PARA LA SECRETARÍA DE LA CONTRALORÍA DEL ESTADO, SEÑALAR EL PUESTO QUE DESEMPEÑA, QUE TIPO DE PRESTACIONES PERCIBE, ASÍ COMO LOS MONTOS.
3. TIEMPO QUE TIENE LABORANDO PARA LA SECRETARÍA DE LA CONTRALORÍA DEL ESTADO.
4. LUGAR DONDE FÍSICAMENTE DESEMPEÑA SUS LABORES
5. SEÑALAR SI TIENE PERSONAL A SU CARGO
6. EN CASO DE TENERLO, SEÑALAR CUÁNTOS SON HOMBRES, CUÁNTOS SON MUJERES, SUS NOMBRES COMPLETOS, QUE CARGO OCUPAN Y QUIEN ES SU PATRÓN....
</t>
  </si>
  <si>
    <t>00825519</t>
  </si>
  <si>
    <t>VAHL 1 SSASFPMU</t>
  </si>
  <si>
    <t>Solicito conocer el número de casos reportados por violencia laboral, acoso sexual y hostigamiento para el
periodo enero 2012 a julio 2019, en esta dependencia, así como el total de casos reportados para todas las instituciones y dependencias de la administración pública federal en el mismo periodo. Desglosado por institución, mes y señalando las edades de las víctimas en cada reporte.
Adicionalmente, conocer de estos casos:
i) ¿Cuántos fueron investigados del 2012 a la fecha? Desagregado por edades;
ii) ¿Cuántos de estos casos eran hombres y cuantas mujeres? Desagregado por edades;
iii) ¿Cuántos de ellos fueron rescindidos? Desagregado por edades;
iv) ¿Cuántos casos fueron investigados por acoso sexual? Desagregado por edades;
v) ¿Cuántos fueron investigados por acoso laboral? Desagregado por edades; y
vi) ¿Cuántos fueron investigados por hostigamiento? Desagregado por edades.</t>
  </si>
  <si>
    <t>00885219</t>
  </si>
  <si>
    <t>JUDITH TRUJILLO</t>
  </si>
  <si>
    <t>Aunado a un cordial saludo le requiero de la manera más respetuosa la siguiente información:
¿Hace público en su portal web información referente a la figura TESTIGO SOCIAL (testimonios, listado de testigos sociales acreditados, convocatorias para participar como testigo social) en caso de ser afirmativo:
¿Cuándo implementó la figura de Testigo social, cuantos testigos sociales han sido registrados y acreditados, solicito los hipervínculos o la información generada o de manera electrónica, en caso de ser negativa:
Solicito me informe el motivo por el cual no lo publica o genera.</t>
  </si>
  <si>
    <t>00915819</t>
  </si>
  <si>
    <t>María Guadalupe Rosales</t>
  </si>
  <si>
    <t xml:space="preserve">Buenas tardes
he marcado a varios numero para solicitar información sin exito alguno.
Mi nombre es Maria me cambie de residencia hace una semana, pero ya había vivido en Cancùn anteriormente , quisiera saber cual es la institución que me puede ayudar a darme atención medica Gratuita.
He ido a varias instituciones de IMSS y me piden tener seguro social o popular, algún tipo de seguro laboral o privado.
le agradecería me diera respuesta. 
</t>
  </si>
  <si>
    <t>00944819</t>
  </si>
  <si>
    <t>TACANTICO</t>
  </si>
  <si>
    <t>Con fundamento en el artículo sexto constitucional solicito en formato de datos abiertos y públicos lo
siguiente:
Información sobre procedimientos y sanciones a servidores públicos para los años 2014 a 2019.
Se solicita, por favor, que la información solicitada se entregue anualizada y separando los procedimientos integrados de forma previa
a la entrada en vigor del Sistema Nacional/Estatal Anticorrupción los procedimientos integrados con
posterioridad a la entrada en vigor del Sistema Nacional Anticorrupción.</t>
  </si>
  <si>
    <t>00958419</t>
  </si>
  <si>
    <t>BERTIN VASQUEZ MANZANARES</t>
  </si>
  <si>
    <t>acuse electrónico ( o alguna otra denominación ) generado por el portal electrónico respecto a la declaración de modificación patrimonial contemplada en la Ley General De Responsabilidades administrativas presentada por el
servidor publico que desempeña un empleo, cargo o comisión, como RECTOR DE LA UNIVERSIDAD DE QUINTANA ROO</t>
  </si>
  <si>
    <t>00974219</t>
  </si>
  <si>
    <t>FranciscoCuameaLizárraga</t>
  </si>
  <si>
    <t>00975419</t>
  </si>
  <si>
    <r>
      <t xml:space="preserve">A) Solicito saber la cantidad de quejas y denuncias que registraron del 1 de enero de 2017 al 30 de junio de 2019, desglosada por número de quejas, número de denuncias, por mes y año. B) Solicito saber el origen de las quejas y denuncias que se registraron del 1 de enero de 2017 al 30 de junio de 2019, es decir, desglose por fuente: ciudadano, la misma dependencia, órganos internos de control, etcétera (también desglosar por año). C) Del total de quejas y denuncias registradas del 1 de enero de 2017 al 30 de junio de 2019, cuántas fueron por (desglosar por año):
1 Presunta indebida actuación en el ejercicio de funciones de los servidores públicos. </t>
    </r>
    <r>
      <rPr>
        <sz val="8"/>
        <color rgb="FFFF0000"/>
        <rFont val="Arial Narrow"/>
        <family val="2"/>
      </rPr>
      <t>2</t>
    </r>
    <r>
      <rPr>
        <sz val="8"/>
        <rFont val="Arial Narrow"/>
        <family val="2"/>
      </rPr>
      <t xml:space="preserve"> Irregularidades detectadas en las auditorías por supuesta violación a lo dispuesto en la Ley.D) Solicito saber cuántas quejas y denuncias han sido remitidas a otra autoridad competente, durante el periodo del 1 de enero de 2017 al 30 de junio de 2019, desglosado por justificación de la remisión y autoridad a la que fueron remitidas y año.
) Cuántos recursos administrativos interpuestos por particulares, con motivo de los procesos de licitación, acuerdos, convenios o contratos celebrados por particulares con las dependencias y entidades administrativas, fueron resueltos y cuántos están pendientes de resolver, durante el periodo del 1 de enero de 2017 al 30 de junio de 2019. Desglosado por motivo, así como dependencia o entidad que motivó la queja y año.</t>
    </r>
  </si>
  <si>
    <t>A) Solicito saber la cantidad de quejas y denuncias que registraron del 1 de enero de 2017 al 30 de junio de 2019, desglosada por número de quejas, número de denuncias, por mes y año.
B) Solicito saber el origen de las quejas y denuncias que se registraron del 1 de enero de 2017 al 30 de junio de 2019, es decir, desglose por fuente: ciudadano, la misma dependencia, órganos internos de control, etcétera (también desglosar por año). C) Del total de quejas y denuncias registradas del 1 de enero de 2017 al 30 de junio de 2019, cuántas fueron por (desglosar por año): 1 Presunta indebida actuación en el ejercicio de funciones de los servidores públicos. 2 Irregularidades detectadas en las auditorías por supuesta violación a lo dispuesto en la Ley.D) Solicito saber cuántas quejas y denuncias han sido remitidas a otra autoridad competente, durante el periodo del 1 de enero de 2017 al 30 de junio de 2019, desglosado por justificación de la remisión y autoridad a la que fueron remitidas y año. E) Cuántos recursos administrativos interpuestos por particulares, con motivo de los procesos de licitación, acuerdos, convenios o contratos celebrados por particulares con las dependencias y entidades administrativas, fueron resueltos y cuántos están pendientes de resolver, durante el periodo del 1 de enero de 2017 al 30 de junio de 2019. Desglosado por motivo, así como dependencia o entidad que motivó la queja y año.</t>
  </si>
  <si>
    <t>00977019</t>
  </si>
  <si>
    <t>A) Cuántos procedimientos administrativos de responsabilidades en contra de los servidores públicos se iniciaron durante el periodo del 1 de enero de 2017 al 30 de junio de 2019. Desglosar por motivo, cargo del servidor público y año. B) De ese total procedimientos administrativos de responsabilidades en contra de los servidores públicos que se iniciaron durante el periodo del 1 de enero de 2017 al 30 de junio de 2019, cuántos ya fueron resueltos y cuántos están en trámite. Desglosar por motivo, cargo del servidor público y año. C) Del total de procedimientos administrativos de responsabilidades en contra se servidores públicos que ya se resolvieron en el periodo del 1 de enero de 2017 al 30 de junio de 2019, cuáles fueron las sanciones y/o medidas de apremio impuestas. Desglosar por motivo, cargo del servidor público y sanción y/o medida de apremio y año. D) Cuántas denuncias penales ha hecho por presuntas responsabilidades penales en el periodo del 1 de enero de 2017 al 30 de junio de 2019. Desglosar por motivo o tipo de delito, así como por instancia donde se hizo la denuncia penal y año. E) Solicito saber el estatus actual de las denuncias penales ha hecho por presuntas responsabilidades penales en el periodo del 1 de enero de 2017 al 30 de junio de 2019.</t>
  </si>
  <si>
    <t>00977119</t>
  </si>
  <si>
    <t>A) Cuántos denuncias por Faltas Administrativas Graves ha presentado en el Tribunal de Justicia Administrativa, federal o estatal, durante el periodo del 1 de enero de 2017 al 30 de junio de 2019. Desglosar por orden (federal o
estatal) Falta administrativa grave que se denuncia y año. B) De ese total de denuncias por Faltas Administrativas Graves que ha presentado ante el Tribunal de Justicia Administrativa, durante el periodo del 1 de enero de 2017 al 30 de junio de 2019, cuántas (desglosar por año): 1 Fueron admitidas
2 Fueron rechazadas C) Del total de denuncias por Faltas Administrativas Graves admitidas ante el Tribunal de Justicia Administrativa, durante el periodo del 1 de enero de 2017 al 30 de junio de 2019, cuántas (desglosar por año):
1 Fueron resueltas con sanción (qué tipo de sanción). 2 Siguen en trámite. 3 Se resolvió con exoneración.
D) Del total de sanciones derivadas de denuncias por Faltas Administrativas Graves ante el Tribunal de Justicia Administrativa, durante el periodo del 1 de enero de 2017 al 30 de junio de 2019, cuántas (desglosar por año):
1 Fueron apeladas
2 Ya finalizaron el proceso (están firmes).</t>
  </si>
  <si>
    <t>00977219</t>
  </si>
  <si>
    <t>A) Cuántos procedimientos para sancionar a proveedores y contratistas de la Administración Pública Estatal ha iniciado en el periodo del 1 de enero de 2017 al 30 de junio de 2019. Desglosar por tipo de incumplimiento o motivo del
procedimiento y año. B) Del total de procedimientos para sancionar a proveedores y contratistas de la Administración Pública Estatal que se iniciaron en el periodo del 1 de enero de 2017 al 30 de junio de 2019, cuántos ya se resolvieron y cuántos están en trámite. Desglosar por año. C) Del total de procedimientos para sancionar a proveedores y contratistas de la Administración Pública Estatal, en el periodo del 1 de enero de 2017 al 30 de junio de 2019, que se resolvieron con sanción, solicito conocer el desglose por tipo de falta, sanción y ramo (giro) del contratista o proveedor. Desglosar por año. D) Del total de sanciones a proveedores y contratistas de la Administración Pública Estatal en el periodo del 1 de enero de 2017 al 30 de junio de 2019, cuántas:
1 Fueron apeladas o el sancionado acudió a otra instancia.
2 Ya quedaron firmes</t>
  </si>
  <si>
    <t>00978119</t>
  </si>
  <si>
    <t>00980519</t>
  </si>
  <si>
    <t>Cuántas investigaciones con relación con la situación patrimonial de los servidores públicos ha ordenado,
durante el periodo del 1 de enero de 2017 al 30 de junio de 2019.
2 Listado de servidores públicos sancionados y/o inhabilitados en materia de responsabilidad administrativa, durante el periodo del 1</t>
  </si>
  <si>
    <t>00981419</t>
  </si>
  <si>
    <t>Pedro Daniel Rodríguez Hernández</t>
  </si>
  <si>
    <t>Buenas tardes, Información de transparencia 1:
CUANTOS ESCOLTAS ESTAN ASIGNADOS AL SERVICIO DEL TITULAR, RAFAEL DEL POZO DERGAL- LISTADO DE PERSONAL (NUEVO) CONTRATADO ENTRE EL AÑO 2016 AL AÑO 2019 Y CUANTOS FUERON DESPEDIDOS Y/O DADOS DE BAJA Y POR QUE MOTIVO-CUANTOS PROCESOS DE INHABILITACIÓN SE HAN LLEVADO A CABO EN LA DEPENDENCIA</t>
  </si>
  <si>
    <t>Buenas tardes, Información de transparencia 2:
CUANTOS PROCESOS HAN QUEDADO FIRMES Y CUANTO SE HA RECUPERADO PARA EL ESTADO EN CASO DE HABER SIDO POSIBLES-EN LISTAR LAS DEPENDENCIAS GUBERNAMENTALES QUE MÁS HAN SIDO SANCIONADAS (AL PERSONAL) Y POR QUE MOTIVO SE HAN REALIZADO LOS PROCESOS</t>
  </si>
  <si>
    <t>00981619</t>
  </si>
  <si>
    <t>00981719</t>
  </si>
  <si>
    <t>CUAL ES EL MONTO ASIGNADO EN VIATICOS A LA DEPENDENCIA GUBERNAMENTAL EN EL AÑO 2016, 2017, 2018 Y 2019 Y COMO SE HA EJERCIDO-DAR LISTADO DE VIATICOS Y A QUIEN SE LE HA PAGADO (SEÑALAR POR TRABAJADOR)- OTORGAR LISTADO DE BOLETOS DE AVION EN CASO DE HABER REALIZADO VIAJES FUERA DEL ESTADO (NACIONALES E INTERNACIOLES).</t>
  </si>
  <si>
    <t>00991519</t>
  </si>
  <si>
    <t>Adolfo Uicab</t>
  </si>
  <si>
    <t>Secretaría de la Contraloría del Estado de Quintana Roo:
1. Me proporcione la base de datos en donde se contenga el total de manifestaciones ciudadanas desglosada por tipo: denuncia, queja, reconocimiento, solicitud y/o manifestaciones diversas o con la denominación que se le designe, que haya recibido la Secretaría de la Contraloría del Estado de Quintana Roo desglosada para los años 2017, 2018 y en el transcurso del 2019. De ser posible en formato Excel. 2. Me proporcione la base de datos que contiene el total de manifestaciones ciudadanas que atendió, desglosada por tipo de atención, la Secretaría de la Contraloría del Estado desglosada por tipo: denuncia, queja, reconocimiento, solicitud y manifestaciones diversas, desglosada para los años 2017, 2018 y en el transcurso del 2019. De ser posible en formato Excel. 3. Me proporcione la base de datos que contiene el total de manifestaciones ciudadanas desglosada en atendidas y en atención o en trámite, que ha recibido la Secretaría de la Contraloría del Estado desglosada por tipo: denuncia, queja, reconocimiento, solicitud y manifestaciones diversas, desglosada para los años 2017, 2018 y en el transcurso del 2019. De ser posible en formato Excel. 4. Me proporcione la base de datos que contiene el total de manifestaciones ciudadanas que ha recibido la Secretaría de la Contraloría del Estado desglosada por tipo (pregunta 1) y dependencia responsable involucrada, desglosada para los años 2017, 2018 y en el transcurso del 2019. De ser posible en formato Excel. 5. Me proporcione la base de datos que contiene el total de hechos de corrupción que han sido perseguidos y denunciados de oficio, al Tribunal de Justicia Administrativa del Estado de Quintana Roo, por parte de la Secretaría de la Contraloría del Estado, desglosada para los años 2017, 2018 y en el transcurso del 2019. De ser posible en formato Excel. 6. Me proporcione la base de datos que contiene el total de hechos de corrupción que han sido perseguidos y denunciados a petición de parte, al Tribunal de Justicia Administrativa del Estado de Quintana Roo, por parte de la Secretaría de la Contraloría del Estado, desglosada para los años 2017, 2018 y en el transcurso del 2019. De ser posible en formato Excel.</t>
  </si>
  <si>
    <t>01013619</t>
  </si>
  <si>
    <t>Jorge Luis Santos Itza</t>
  </si>
  <si>
    <t>datos y costos de los diferentes servicios publicos que se hacen en la ciudad de chetumal</t>
  </si>
  <si>
    <t>01014019</t>
  </si>
  <si>
    <t>Justicia y VerdadTransparencia</t>
  </si>
  <si>
    <t>Los ex servidores públicos que dejaron de laborar en la Secretara de la Contraloría desde el mes de enero del año 2017, hasta la fecha, señalando los siguientes datos (en caso de no contar con ellos, indicarlo así y señalar la institución que podría contar con la información):
1. Nombre 2. Último cargo ocupado y área de adscripción (señalar periodo) 3. Cargo anterior (señalar periodo)
4. antigüedad laboral en la Secretaría de la Contraloría 5. motivo por el que dejó de laborar (si fue renuncia, rescisión/terminación de contrato o despido) 6. si durante la relación laboral fue sancionado por alguna responsabilidad administrativa (en su caso, señalar la sanción impuesta) 7. si durante la relación laboral se le levantaron actas administrativas (en caso de existir, señalar el número de identificación y/o la fecha de cada acta)
8. La formación académica con la cual contaba al momento que dejó de laborar en la Secretaría de la Contraloría, incluyendo la capacitación que recibió durante la relación laboral</t>
  </si>
  <si>
    <t>01036719</t>
  </si>
  <si>
    <t>JUANrodriguez.</t>
  </si>
  <si>
    <t>SOLICITO QUE ME INFORMEN TODAS LAS ACCIONES QUE SE HAN IMPLEMENTADO AL INTERIOR DEL SUJETO OBLIGADO PARA EVITAR LOS CONFLICTOS LABORALES, PROBLEMAS DE ACOSO, HOSTIGAMIENTO, ETC,
POR EJEMPLO PUEDE SER ALGÚN CÓDIGO DE ÉTICA O NORMATIVA INTERNA, ASÍ COMO LA CANTIDAD DE CASOS QUE SEvHAN ATENDIDO POR: ACOSO LABORAL, SEXUAL, VIOLENCIA, HOSTIGAMIENTO LABORAL, SEXUAL DESDE 2015 A LA FECHA.</t>
  </si>
  <si>
    <t>01037019</t>
  </si>
  <si>
    <t>Valeria Alejandra Roman De Dios</t>
  </si>
  <si>
    <t>NOMBRE DE LA DEPENDENCIA, DIRECCIÓN POSTAL, LATITUD, LONGITUD
TELÉFONO EXTENSIÓN ,HORARIOS DE ATENCIÓN, TRÁMITES QUE ATIENDE
MUNICIPIO, NOMBRE DEL TRÁMITE, LUGAR - MÉTODO - EN LÍNEA - PERSONAL
SITIO WEB
REQUISITOS
COSTO</t>
  </si>
  <si>
    <t>01115119</t>
  </si>
  <si>
    <t>Solicito, escaneados y en formato .pdf, los escritos de renuncia como Servidores Públicos de la Secretaría
de la Contraloría del Estado de Quintana Roo, de las siguientes personas: 1. Edwin Martin Aguilar Tzuc 2. Guadalupe Isabel Aguilar Yervez 3. Limberth Andrei Castro Medina 4. Carlos Gilberto Chan Maldonado 5. Lenin Amilcar Correa Chulim 6. Louise Alexandrina Guirado López 7. Yareli Guadalupe Miss López 8. Eduardo Ocaña Díaz 9. Barbara Eloisa Reyes Herrera 10. Karla Patricia Rivero Martínez 11. Yarery Guadalupe Ruiz Noh 12. Susana Elena Sala Góngora 13. Fanny Anel Tuz Andrade 14. Maribel Ramirez Ceballos 15. Felyssa Guadalupe Mena Borja 16. Karla López López 17. Edwin Jesús Onorio Chan 18. Fabiola Dominguez Guillen</t>
  </si>
  <si>
    <t>Contrapesoxy</t>
  </si>
  <si>
    <t>01125119</t>
  </si>
  <si>
    <t>ROSA YVETTE ESPINOZA SANTOS</t>
  </si>
  <si>
    <t>…Estadística de los asuntos derivados de los mecanismos alternativos, desde enero del 2017 hasta septiembre de 2019</t>
  </si>
  <si>
    <t>01139919</t>
  </si>
  <si>
    <t>Solicito su apoyo para obtener la siguiente información
1.¿Cuenta con defensoría de oficio?
2.¿La defensoría jurídica es gratuita?
3.¿Se han iniciado expedientes por faltas graves de servidores públicos o de particulares en materia de responsabilidades
administrativas?
4.De ser el caso, ¿Cuál(es) son la(s) causa(s) de responsabilidad de dichos expedientes?
5.¿Quiénes son los sujetos de los procedimientos? (Indicar cargo del servidor público o si son personas físicas o persona moral.)
6.¿Cuál es la situación de dichos expedientes (resueltos, desechados, devueltos, en trámite)?
7. ¿Puede proporcionar una versión pública de los expedientes de responsabilidad terminados?</t>
  </si>
  <si>
    <t>ADRIANA BURGOS</t>
  </si>
  <si>
    <t>01174819</t>
  </si>
  <si>
    <t>“Acuse electrónico o alguna otra denominación generado por el portal electrónico DECLARANET operado por la SECRETARIA DE CONTRALORIA DEL ESTADO DE QUINTANA ROO respecto a la  declaración de modificación patrimonial contemplada en la ley general de responsabilidades administrativas presentadas por el RFC RIPA 760901GH4 correspondiente al C. RIVERO PALOMO ANGEL EZEQUIEL en calidad de SERVIDOR PUBLICO CON EL CARGO DE RECTOR DE LA UNIVERSIDAD DE QUINTANA ROO EN CUMPLIMIENTO dispuesto por los artículos 108, último párrafo, de la Constitución Política de los Estados Unidos Mexicanos, 160 de la Constitución Política del Estado Libre y Soberano de Quintana Roo, 1, 3 fracciones VIII, XXIV y XXV, 4 fracción II, 9 fracción I, 32, 33 fracción III, 34, 35, primer párrafo, y demás relativos de la Ley General de Responsabilidades Administrativas. ”...</t>
  </si>
  <si>
    <t>01174919</t>
  </si>
  <si>
    <t>01184419</t>
  </si>
  <si>
    <t>Se solicitan todos los edictos publicados por la Secretaría de la Contraloría del Estado en los años 2016,
2017, 2018 y 2019</t>
  </si>
  <si>
    <t>ROBERTO RENATO RODRÍGUEZ RODRÍGUEZ</t>
  </si>
  <si>
    <t>01191419</t>
  </si>
  <si>
    <t>Raul EsparzaEsparzaEstarza</t>
  </si>
  <si>
    <t xml:space="preserve"> Requiero información copia simple de manera electrónica de las cédulas profesionales de las siguientes
personas que ostentan tener el grado de Maestría:</t>
  </si>
  <si>
    <t>01240519</t>
  </si>
  <si>
    <t>copia del escrito de cualquier denuncia presentada contra el C. Celso Joaquín Cruz Caamal docente del plantel chetumal, entre los años de 2014 a 2018, por cualquier persona, y/o autoridad del conalep quintana roo y/o cualquier otra autoridad y/o dependencia y/organismo y/o institución del gobierno del estado de quintana roo. en caso de inexistencia, emitan y entreguen el acta correspondiente emitida por su comité de transparencia debidamente firmado</t>
  </si>
  <si>
    <t>01240719</t>
  </si>
  <si>
    <t>Copia del escrito de cualquier denuncia presentada contra el C. Adrian Gamaliel Trejo Uco, docente del
plantel chetumal, entre los años de 2017 y/o 2018, por cualquier persona, y/o autoridad del conalep quintana roo y/o cualquier otra autoridad y/o dependencia y/organismo y/o institución del gobierno del estado de quintana roo.
En caso de inexistencia, emitan y entreguen el acta correspondiente emitida por su comité de transparencia debidamente firmado.</t>
  </si>
  <si>
    <t>01255919</t>
  </si>
  <si>
    <t>ContrapesoXY</t>
  </si>
  <si>
    <t>Copia del escrito de cualquier denuncia presentada contra el C. Adrian Gamaliel Trejo Ucl docente del plantel chetumal del conalep, en el periodo de enero al 24 de octubre de 2019, por cualquier persona, y/o autoridad del conalep quintana roo y/o cualquier otra autoridad y/o dependencia y/organismo y/o institución del gobierno del estado de quintana roo.
En caso de inexistencia solicito el acta respectiva emitida por el comité de transparencia de dicha dependencia debidamente firmado por sus integrantes.</t>
  </si>
  <si>
    <t>01256019</t>
  </si>
  <si>
    <t>Copia del escrito de cualquier denuncia presentada contra el C. William Cesar Alcocer Bote docente del plantel chetumal, en el periodo del 01 de enero de 2015 al 24 de octubre de 2019, por cualquier persona, y/o autoridad del conalep quintana roo y/o cualquier otra autoridad y/o dependencia y/organismo y/o institución del gobierno del estado de quintana roo.</t>
  </si>
  <si>
    <t>01256119</t>
  </si>
  <si>
    <t>Copia del escrito de cualquier denuncia presentada contra el C. Miguel Angel de la Cruz Gorocica docente del plantel chetumal, en el periodo del 01 de enero de 2010 al 24 de octubre de 2019, por cualquier persona, y/o autoridad del conalep quintana roo y/o cualquier otra autoridad y/o dependencia y/organismo y/o institución del gobierno del estado de quintana roo</t>
  </si>
  <si>
    <t>01386619</t>
  </si>
  <si>
    <t>CARLOS POOT</t>
  </si>
  <si>
    <t xml:space="preserve">A través del presente, acudo a usted a efecto de solicitar diversa información, con relación al siguiente:
Antecedente
ÚNICO. En el año 2018, se presentó una denuncia sobre diversos actos que se le atribuían al señor Francisco Javier de Real Medina, y que podrían traducirse en actos de corrupción, relacionados con su empleo en el Comité de Participación Ciudadana.
La denuncia en mención fue del conocimiento de:
-La Secretaría General de la Universidad de Quintana Roo, Unidad Académica de Playa del Carmen; 
y de-Jefa del Departamento de Auditorias de la Universidad de Quintana Roo, Unidad Académica de Playa del Carmena.
En virtud de lo anterior, solicito de la manera más atenta, nos sea informado ¿Cuáles el resultado de la denuncia interpuesta contra dicha persona de nombre Francisco Javier del Real Medina?
Sin otro particular, quedo atento su valiosa respuesta.
Muchas gracias.”. (Sic)
</t>
  </si>
  <si>
    <t>013914719</t>
  </si>
  <si>
    <t>LUIS ÁVILA MATÍAS</t>
  </si>
  <si>
    <t>SOLICITO LA LISTA DE SERVIDORES PUBLICOS AMONESTADOS DE MANERA PÚBLICA Y/0
PRIVADA DE OFICIALIA MAYOR DEL ESTADO DURANTE EL 2019</t>
  </si>
  <si>
    <t>01422419</t>
  </si>
  <si>
    <t>Oxtopulcorodriguez</t>
  </si>
  <si>
    <t xml:space="preserve">REQUIERO QUE ME INFORMEN DE LOS ÚLTIMOS CINCO AÑOS, CÓMO SE HA IDO MODIFICANDO EL PRESUPUESTO DE LA DEPENDENCIA, ESPECIFICANDO EL PRESUPUESTO QUE SE LES DIO, EL EJERCIDO, LOS CAMBIOS QUE SE HAN HECHO A NIVEL METAS INSTITUCIONALES PARA AJUSTARSE A DICHO PRESUPUESTO Y LOS BENEFICIOS O NO QUE SE HAN TENIDO DERIVADO DE LOS CAMBIOS PRESUPUESTALES, LA INFORMACIÓN LA NECESITO EN DATOS ABIERTOS. </t>
  </si>
  <si>
    <t>Descripción de la Solicitud(información entregda)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</si>
</sst>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8"/>
      <name val="Arial"/>
      <family val="2"/>
    </font>
    <font>
      <b/>
      <sz val="8"/>
      <name val="Arial"/>
      <family val="2"/>
    </font>
    <font>
      <sz val="8"/>
      <name val="Arial Narrow"/>
      <family val="2"/>
    </font>
    <font>
      <b/>
      <sz val="8"/>
      <name val="Arial Narrow"/>
      <family val="2"/>
    </font>
    <font>
      <sz val="8"/>
      <color rgb="FFFF0000"/>
      <name val="Arial Narrow"/>
      <family val="2"/>
    </font>
  </fonts>
  <fills count="5">
    <fill>
      <patternFill patternType="none"/>
    </fill>
    <fill>
      <patternFill patternType="gray125"/>
    </fill>
    <fill>
      <patternFill patternType="solid">
        <fgColor rgb="FFB7FFD8"/>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48">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0" fillId="0" borderId="0" xfId="0" applyAlignment="1">
      <alignment horizontal="center"/>
    </xf>
    <xf numFmtId="14" fontId="0" fillId="0" borderId="0" xfId="0" applyNumberFormat="1"/>
    <xf numFmtId="49" fontId="0" fillId="0" borderId="0" xfId="0" applyNumberFormat="1"/>
    <xf numFmtId="0" fontId="0" fillId="0" borderId="0" xfId="0" applyFill="1" applyAlignment="1">
      <alignment horizontal="center"/>
    </xf>
    <xf numFmtId="0" fontId="0" fillId="0" borderId="0" xfId="0" applyFill="1"/>
    <xf numFmtId="0" fontId="2" fillId="0" borderId="0" xfId="0" applyFont="1" applyFill="1" applyBorder="1" applyAlignment="1">
      <alignment horizontal="center" vertical="center" wrapText="1"/>
    </xf>
    <xf numFmtId="0" fontId="0" fillId="0" borderId="7" xfId="0" applyBorder="1" applyAlignment="1">
      <alignment horizontal="center"/>
    </xf>
    <xf numFmtId="0" fontId="0" fillId="0" borderId="7" xfId="0" applyBorder="1"/>
    <xf numFmtId="0" fontId="0" fillId="0" borderId="8" xfId="0" applyBorder="1"/>
    <xf numFmtId="0" fontId="0" fillId="0" borderId="9" xfId="0" applyBorder="1" applyAlignment="1">
      <alignment horizontal="center"/>
    </xf>
    <xf numFmtId="0" fontId="0" fillId="0" borderId="10" xfId="0" applyBorder="1" applyAlignment="1">
      <alignment horizontal="center"/>
    </xf>
    <xf numFmtId="0" fontId="0" fillId="0" borderId="11" xfId="0" applyBorder="1"/>
    <xf numFmtId="0" fontId="0" fillId="0" borderId="1" xfId="0" applyBorder="1" applyAlignment="1">
      <alignment horizontal="center"/>
    </xf>
    <xf numFmtId="0" fontId="0" fillId="0" borderId="12" xfId="0" applyBorder="1" applyAlignment="1">
      <alignment horizontal="center"/>
    </xf>
    <xf numFmtId="0" fontId="0" fillId="0" borderId="13" xfId="0" applyBorder="1"/>
    <xf numFmtId="0" fontId="0" fillId="0" borderId="14" xfId="0" applyBorder="1" applyAlignment="1">
      <alignment horizontal="center"/>
    </xf>
    <xf numFmtId="0" fontId="0" fillId="0" borderId="15" xfId="0" applyBorder="1" applyAlignment="1">
      <alignment horizontal="center"/>
    </xf>
    <xf numFmtId="0" fontId="3" fillId="0"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justify" vertical="center" wrapText="1"/>
      <protection locked="0"/>
    </xf>
    <xf numFmtId="0" fontId="1" fillId="0" borderId="0" xfId="0" applyFont="1" applyFill="1" applyBorder="1" applyAlignment="1" applyProtection="1">
      <alignment horizontal="justify" vertical="center" wrapText="1"/>
      <protection locked="0"/>
    </xf>
    <xf numFmtId="49" fontId="4" fillId="3" borderId="2"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49" fontId="3" fillId="3" borderId="1" xfId="0" applyNumberFormat="1" applyFont="1" applyFill="1" applyBorder="1" applyAlignment="1" applyProtection="1">
      <alignment horizontal="center" vertical="center" wrapText="1"/>
      <protection locked="0"/>
    </xf>
    <xf numFmtId="0" fontId="3" fillId="3" borderId="1" xfId="0" applyFont="1" applyFill="1" applyBorder="1" applyAlignment="1" applyProtection="1">
      <alignment horizontal="justify" vertical="top" wrapText="1"/>
      <protection locked="0"/>
    </xf>
    <xf numFmtId="0" fontId="3" fillId="3" borderId="1" xfId="0" applyFont="1" applyFill="1" applyBorder="1" applyAlignment="1" applyProtection="1">
      <alignment horizontal="justify" vertical="center" wrapText="1"/>
      <protection locked="0"/>
    </xf>
    <xf numFmtId="0" fontId="3" fillId="3" borderId="0" xfId="0" applyFont="1" applyFill="1" applyBorder="1" applyAlignment="1" applyProtection="1">
      <alignment horizontal="justify" vertical="top" wrapText="1"/>
      <protection locked="0"/>
    </xf>
    <xf numFmtId="0" fontId="3" fillId="3" borderId="0" xfId="0" applyFont="1" applyFill="1" applyBorder="1" applyAlignment="1" applyProtection="1">
      <alignment horizontal="center" vertical="center" wrapText="1"/>
      <protection locked="0"/>
    </xf>
    <xf numFmtId="49" fontId="3" fillId="3" borderId="0" xfId="0" applyNumberFormat="1" applyFont="1" applyFill="1" applyBorder="1" applyAlignment="1" applyProtection="1">
      <alignment horizontal="center" vertical="center" wrapText="1"/>
      <protection locked="0"/>
    </xf>
    <xf numFmtId="0" fontId="3" fillId="3" borderId="0" xfId="0" applyFont="1" applyFill="1" applyBorder="1" applyAlignment="1" applyProtection="1">
      <alignment horizontal="justify" vertical="center" wrapText="1"/>
      <protection locked="0"/>
    </xf>
    <xf numFmtId="0" fontId="1" fillId="4" borderId="0" xfId="0" applyFont="1" applyFill="1" applyBorder="1" applyAlignment="1">
      <alignment horizontal="justify" vertical="center" wrapText="1"/>
    </xf>
    <xf numFmtId="4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top" wrapText="1"/>
      <protection locked="0"/>
    </xf>
    <xf numFmtId="49" fontId="3" fillId="0" borderId="0"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vertical="center" wrapText="1"/>
      <protection locked="0"/>
    </xf>
    <xf numFmtId="0" fontId="4" fillId="3" borderId="3" xfId="0" applyFont="1" applyFill="1" applyBorder="1" applyAlignment="1" applyProtection="1">
      <alignment vertical="center" wrapText="1"/>
      <protection locked="0"/>
    </xf>
    <xf numFmtId="49" fontId="4" fillId="3" borderId="6" xfId="0" applyNumberFormat="1" applyFont="1" applyFill="1" applyBorder="1" applyAlignment="1" applyProtection="1">
      <alignment horizontal="center" vertical="center" wrapText="1"/>
      <protection locked="0"/>
    </xf>
    <xf numFmtId="49" fontId="4" fillId="3" borderId="4" xfId="0" applyNumberFormat="1"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0" fillId="2" borderId="0" xfId="0" applyFill="1" applyAlignment="1">
      <alignment horizontal="center"/>
    </xf>
  </cellXfs>
  <cellStyles count="1">
    <cellStyle name="Normal" xfId="0" builtinId="0"/>
  </cellStyles>
  <dxfs count="0"/>
  <tableStyles count="0" defaultTableStyle="TableStyleMedium9" defaultPivotStyle="PivotStyleLight16"/>
  <colors>
    <mruColors>
      <color rgb="FF3399FF"/>
      <color rgb="FFABFFAB"/>
      <color rgb="FFFFFFE1"/>
      <color rgb="FFFFFFCC"/>
      <color rgb="FFEDE2F6"/>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A100"/>
  <sheetViews>
    <sheetView tabSelected="1" view="pageBreakPreview" zoomScale="89" zoomScaleNormal="120" zoomScaleSheetLayoutView="89" workbookViewId="0">
      <selection activeCell="F3" sqref="F3"/>
    </sheetView>
  </sheetViews>
  <sheetFormatPr baseColWidth="10" defaultRowHeight="12.75" x14ac:dyDescent="0.25"/>
  <cols>
    <col min="1" max="1" width="3.5703125" style="23" customWidth="1"/>
    <col min="2" max="2" width="9.5703125" style="33" customWidth="1"/>
    <col min="3" max="3" width="7.28515625" style="33" customWidth="1"/>
    <col min="4" max="4" width="26.5703125" style="34" customWidth="1"/>
    <col min="5" max="5" width="3.85546875" style="32" customWidth="1"/>
    <col min="6" max="6" width="89.85546875" style="31" customWidth="1"/>
    <col min="7" max="7" width="8" style="22" hidden="1" customWidth="1"/>
    <col min="8" max="8" width="0.140625" style="24" customWidth="1"/>
    <col min="9" max="9" width="11.42578125" style="2" customWidth="1"/>
    <col min="10" max="16384" width="11.42578125" style="2"/>
  </cols>
  <sheetData>
    <row r="1" spans="1:27" s="8" customFormat="1" ht="21.75" customHeight="1" x14ac:dyDescent="0.25">
      <c r="A1" s="21"/>
      <c r="B1" s="43"/>
      <c r="C1" s="44"/>
      <c r="D1" s="45" t="s">
        <v>70</v>
      </c>
      <c r="E1" s="46"/>
      <c r="F1" s="41" t="s">
        <v>319</v>
      </c>
      <c r="G1" s="20"/>
      <c r="H1" s="20" t="s">
        <v>40</v>
      </c>
    </row>
    <row r="2" spans="1:27" s="1" customFormat="1" ht="39" customHeight="1" x14ac:dyDescent="0.25">
      <c r="A2" s="22"/>
      <c r="B2" s="25" t="s">
        <v>69</v>
      </c>
      <c r="C2" s="25" t="s">
        <v>73</v>
      </c>
      <c r="D2" s="26" t="s">
        <v>71</v>
      </c>
      <c r="E2" s="26" t="s">
        <v>18</v>
      </c>
      <c r="F2" s="42"/>
      <c r="G2" s="20"/>
      <c r="H2" s="20" t="s">
        <v>72</v>
      </c>
    </row>
    <row r="3" spans="1:27" s="35" customFormat="1" ht="280.5" customHeight="1" x14ac:dyDescent="0.25">
      <c r="A3" s="23">
        <v>1</v>
      </c>
      <c r="B3" s="36" t="s">
        <v>74</v>
      </c>
      <c r="C3" s="36" t="s">
        <v>69</v>
      </c>
      <c r="D3" s="37" t="s">
        <v>75</v>
      </c>
      <c r="E3" s="38" t="s">
        <v>72</v>
      </c>
      <c r="F3" s="39" t="s">
        <v>76</v>
      </c>
      <c r="G3" s="22"/>
      <c r="H3" s="24"/>
      <c r="I3" s="2"/>
      <c r="J3" s="2"/>
      <c r="K3" s="2"/>
      <c r="L3" s="2"/>
      <c r="M3" s="2"/>
      <c r="N3" s="2"/>
      <c r="O3" s="2"/>
      <c r="P3" s="2"/>
      <c r="Q3" s="2"/>
      <c r="R3" s="2"/>
      <c r="S3" s="2"/>
      <c r="T3" s="2"/>
      <c r="U3" s="2"/>
      <c r="V3" s="2"/>
      <c r="W3" s="2"/>
      <c r="X3" s="2"/>
      <c r="Y3" s="2"/>
      <c r="Z3" s="2"/>
      <c r="AA3" s="2"/>
    </row>
    <row r="4" spans="1:27" s="35" customFormat="1" ht="280.5" customHeight="1" x14ac:dyDescent="0.25">
      <c r="A4" s="23">
        <v>2</v>
      </c>
      <c r="B4" s="36" t="s">
        <v>77</v>
      </c>
      <c r="C4" s="36" t="s">
        <v>69</v>
      </c>
      <c r="D4" s="37" t="s">
        <v>75</v>
      </c>
      <c r="E4" s="38" t="s">
        <v>72</v>
      </c>
      <c r="F4" s="39" t="s">
        <v>76</v>
      </c>
      <c r="G4" s="22"/>
      <c r="H4" s="24"/>
      <c r="I4" s="2"/>
      <c r="J4" s="2"/>
      <c r="K4" s="2"/>
      <c r="L4" s="2"/>
      <c r="M4" s="2"/>
      <c r="N4" s="2"/>
      <c r="O4" s="2"/>
      <c r="P4" s="2"/>
      <c r="Q4" s="2"/>
      <c r="R4" s="2"/>
      <c r="S4" s="2"/>
      <c r="T4" s="2"/>
      <c r="U4" s="2"/>
      <c r="V4" s="2"/>
      <c r="W4" s="2"/>
      <c r="X4" s="2"/>
      <c r="Y4" s="2"/>
      <c r="Z4" s="2"/>
      <c r="AA4" s="2"/>
    </row>
    <row r="5" spans="1:27" s="35" customFormat="1" x14ac:dyDescent="0.25">
      <c r="A5" s="23">
        <v>3</v>
      </c>
      <c r="B5" s="36" t="s">
        <v>78</v>
      </c>
      <c r="C5" s="36" t="s">
        <v>69</v>
      </c>
      <c r="D5" s="37" t="s">
        <v>79</v>
      </c>
      <c r="E5" s="38" t="s">
        <v>72</v>
      </c>
      <c r="F5" s="39" t="s">
        <v>80</v>
      </c>
      <c r="G5" s="22"/>
      <c r="H5" s="24"/>
      <c r="I5" s="2"/>
      <c r="J5" s="2"/>
      <c r="K5" s="2"/>
      <c r="L5" s="2"/>
      <c r="M5" s="2"/>
      <c r="N5" s="2"/>
      <c r="O5" s="2"/>
      <c r="P5" s="2"/>
      <c r="Q5" s="2"/>
      <c r="R5" s="2"/>
      <c r="S5" s="2"/>
      <c r="T5" s="2"/>
      <c r="U5" s="2"/>
      <c r="V5" s="2"/>
      <c r="W5" s="2"/>
      <c r="X5" s="2"/>
      <c r="Y5" s="2"/>
      <c r="Z5" s="2"/>
      <c r="AA5" s="2"/>
    </row>
    <row r="6" spans="1:27" s="35" customFormat="1" ht="51" customHeight="1" x14ac:dyDescent="0.25">
      <c r="A6" s="23">
        <v>4</v>
      </c>
      <c r="B6" s="36" t="s">
        <v>81</v>
      </c>
      <c r="C6" s="36" t="s">
        <v>69</v>
      </c>
      <c r="D6" s="37" t="s">
        <v>82</v>
      </c>
      <c r="E6" s="38" t="s">
        <v>72</v>
      </c>
      <c r="F6" s="39" t="s">
        <v>83</v>
      </c>
      <c r="G6" s="22"/>
      <c r="H6" s="24"/>
      <c r="I6" s="2"/>
      <c r="J6" s="2"/>
      <c r="K6" s="2"/>
      <c r="L6" s="2"/>
      <c r="M6" s="2"/>
      <c r="N6" s="2"/>
      <c r="O6" s="2"/>
      <c r="P6" s="2"/>
      <c r="Q6" s="2"/>
      <c r="R6" s="2"/>
      <c r="S6" s="2"/>
      <c r="T6" s="2"/>
      <c r="U6" s="2"/>
      <c r="V6" s="2"/>
      <c r="W6" s="2"/>
      <c r="X6" s="2"/>
      <c r="Y6" s="2"/>
      <c r="Z6" s="2"/>
      <c r="AA6" s="2"/>
    </row>
    <row r="7" spans="1:27" s="35" customFormat="1" ht="25.5" customHeight="1" x14ac:dyDescent="0.25">
      <c r="A7" s="23">
        <v>5</v>
      </c>
      <c r="B7" s="36" t="s">
        <v>84</v>
      </c>
      <c r="C7" s="36" t="s">
        <v>69</v>
      </c>
      <c r="D7" s="37" t="s">
        <v>86</v>
      </c>
      <c r="E7" s="38" t="s">
        <v>72</v>
      </c>
      <c r="F7" s="39" t="s">
        <v>85</v>
      </c>
      <c r="G7" s="22"/>
      <c r="H7" s="24"/>
      <c r="I7" s="2"/>
      <c r="J7" s="2"/>
      <c r="K7" s="2"/>
      <c r="L7" s="2"/>
      <c r="M7" s="2"/>
      <c r="N7" s="2"/>
      <c r="O7" s="2"/>
      <c r="P7" s="2"/>
      <c r="Q7" s="2"/>
      <c r="R7" s="2"/>
      <c r="S7" s="2"/>
      <c r="T7" s="2"/>
      <c r="U7" s="2"/>
      <c r="V7" s="2"/>
      <c r="W7" s="2"/>
      <c r="X7" s="2"/>
      <c r="Y7" s="2"/>
      <c r="Z7" s="2"/>
      <c r="AA7" s="2"/>
    </row>
    <row r="8" spans="1:27" s="35" customFormat="1" ht="38.25" customHeight="1" x14ac:dyDescent="0.25">
      <c r="A8" s="23">
        <v>6</v>
      </c>
      <c r="B8" s="36" t="s">
        <v>87</v>
      </c>
      <c r="C8" s="36" t="s">
        <v>69</v>
      </c>
      <c r="D8" s="37" t="s">
        <v>88</v>
      </c>
      <c r="E8" s="38" t="s">
        <v>72</v>
      </c>
      <c r="F8" s="39" t="s">
        <v>89</v>
      </c>
      <c r="G8" s="22"/>
      <c r="H8" s="24"/>
      <c r="I8" s="2"/>
      <c r="J8" s="2"/>
      <c r="K8" s="2"/>
      <c r="L8" s="2"/>
      <c r="M8" s="2"/>
      <c r="N8" s="2"/>
      <c r="O8" s="2"/>
      <c r="P8" s="2"/>
      <c r="Q8" s="2"/>
      <c r="R8" s="2"/>
      <c r="S8" s="2"/>
      <c r="T8" s="2"/>
      <c r="U8" s="2"/>
      <c r="V8" s="2"/>
      <c r="W8" s="2"/>
      <c r="X8" s="2"/>
      <c r="Y8" s="2"/>
      <c r="Z8" s="2"/>
      <c r="AA8" s="2"/>
    </row>
    <row r="9" spans="1:27" s="35" customFormat="1" ht="38.25" customHeight="1" x14ac:dyDescent="0.25">
      <c r="A9" s="23">
        <v>7</v>
      </c>
      <c r="B9" s="36" t="s">
        <v>90</v>
      </c>
      <c r="C9" s="36" t="s">
        <v>69</v>
      </c>
      <c r="D9" s="37" t="s">
        <v>88</v>
      </c>
      <c r="E9" s="38" t="s">
        <v>72</v>
      </c>
      <c r="F9" s="39" t="s">
        <v>91</v>
      </c>
      <c r="G9" s="22"/>
      <c r="H9" s="24"/>
      <c r="I9" s="2"/>
      <c r="J9" s="2"/>
      <c r="K9" s="2"/>
      <c r="L9" s="2"/>
      <c r="M9" s="2"/>
      <c r="N9" s="2"/>
      <c r="O9" s="2"/>
      <c r="P9" s="2"/>
      <c r="Q9" s="2"/>
      <c r="R9" s="2"/>
      <c r="S9" s="2"/>
      <c r="T9" s="2"/>
      <c r="U9" s="2"/>
      <c r="V9" s="2"/>
      <c r="W9" s="2"/>
      <c r="X9" s="2"/>
      <c r="Y9" s="2"/>
      <c r="Z9" s="2"/>
      <c r="AA9" s="2"/>
    </row>
    <row r="10" spans="1:27" s="35" customFormat="1" ht="51" customHeight="1" x14ac:dyDescent="0.25">
      <c r="A10" s="23">
        <v>8</v>
      </c>
      <c r="B10" s="36" t="s">
        <v>92</v>
      </c>
      <c r="C10" s="36" t="s">
        <v>69</v>
      </c>
      <c r="D10" s="37" t="s">
        <v>88</v>
      </c>
      <c r="E10" s="38" t="s">
        <v>72</v>
      </c>
      <c r="F10" s="39" t="s">
        <v>93</v>
      </c>
      <c r="G10" s="22"/>
      <c r="H10" s="24"/>
      <c r="I10" s="2"/>
      <c r="J10" s="2"/>
      <c r="K10" s="2"/>
      <c r="L10" s="2"/>
      <c r="M10" s="2"/>
      <c r="N10" s="2"/>
      <c r="O10" s="2"/>
      <c r="P10" s="2"/>
      <c r="Q10" s="2"/>
      <c r="R10" s="2"/>
      <c r="S10" s="2"/>
      <c r="T10" s="2"/>
      <c r="U10" s="2"/>
      <c r="V10" s="2"/>
      <c r="W10" s="2"/>
      <c r="X10" s="2"/>
      <c r="Y10" s="2"/>
      <c r="Z10" s="2"/>
      <c r="AA10" s="2"/>
    </row>
    <row r="11" spans="1:27" s="35" customFormat="1" ht="51" customHeight="1" x14ac:dyDescent="0.25">
      <c r="A11" s="23">
        <v>9</v>
      </c>
      <c r="B11" s="36" t="s">
        <v>94</v>
      </c>
      <c r="C11" s="36" t="s">
        <v>69</v>
      </c>
      <c r="D11" s="37" t="s">
        <v>82</v>
      </c>
      <c r="E11" s="38" t="s">
        <v>72</v>
      </c>
      <c r="F11" s="39" t="s">
        <v>95</v>
      </c>
      <c r="G11" s="22"/>
      <c r="H11" s="24"/>
      <c r="I11" s="2"/>
      <c r="J11" s="2"/>
      <c r="K11" s="2"/>
      <c r="L11" s="2"/>
      <c r="M11" s="2"/>
      <c r="N11" s="2"/>
      <c r="O11" s="2"/>
      <c r="P11" s="2"/>
      <c r="Q11" s="2"/>
      <c r="R11" s="2"/>
      <c r="S11" s="2"/>
      <c r="T11" s="2"/>
      <c r="U11" s="2"/>
      <c r="V11" s="2"/>
      <c r="W11" s="2"/>
      <c r="X11" s="2"/>
      <c r="Y11" s="2"/>
      <c r="Z11" s="2"/>
      <c r="AA11" s="2"/>
    </row>
    <row r="12" spans="1:27" s="35" customFormat="1" ht="51" customHeight="1" x14ac:dyDescent="0.25">
      <c r="A12" s="23">
        <v>10</v>
      </c>
      <c r="B12" s="36" t="s">
        <v>96</v>
      </c>
      <c r="C12" s="36" t="s">
        <v>69</v>
      </c>
      <c r="D12" s="37" t="s">
        <v>97</v>
      </c>
      <c r="E12" s="38" t="s">
        <v>72</v>
      </c>
      <c r="F12" s="39" t="s">
        <v>98</v>
      </c>
      <c r="G12" s="22"/>
      <c r="H12" s="24"/>
      <c r="I12" s="2"/>
      <c r="J12" s="2"/>
      <c r="K12" s="2"/>
      <c r="L12" s="2"/>
      <c r="M12" s="2"/>
      <c r="N12" s="2"/>
      <c r="O12" s="2"/>
      <c r="P12" s="2"/>
      <c r="Q12" s="2"/>
      <c r="R12" s="2"/>
      <c r="S12" s="2"/>
      <c r="T12" s="2"/>
      <c r="U12" s="2"/>
      <c r="V12" s="2"/>
      <c r="W12" s="2"/>
      <c r="X12" s="2"/>
      <c r="Y12" s="2"/>
      <c r="Z12" s="2"/>
      <c r="AA12" s="2"/>
    </row>
    <row r="13" spans="1:27" s="35" customFormat="1" ht="25.5" customHeight="1" x14ac:dyDescent="0.25">
      <c r="A13" s="23">
        <v>11</v>
      </c>
      <c r="B13" s="36" t="s">
        <v>100</v>
      </c>
      <c r="C13" s="36" t="s">
        <v>69</v>
      </c>
      <c r="D13" s="37" t="s">
        <v>101</v>
      </c>
      <c r="E13" s="38" t="s">
        <v>72</v>
      </c>
      <c r="F13" s="39" t="s">
        <v>102</v>
      </c>
      <c r="G13" s="22"/>
      <c r="H13" s="24"/>
      <c r="I13" s="2"/>
      <c r="J13" s="2"/>
      <c r="K13" s="2"/>
      <c r="L13" s="2"/>
      <c r="M13" s="2"/>
      <c r="N13" s="2"/>
      <c r="O13" s="2"/>
      <c r="P13" s="2"/>
      <c r="Q13" s="2"/>
      <c r="R13" s="2"/>
      <c r="S13" s="2"/>
      <c r="T13" s="2"/>
      <c r="U13" s="2"/>
      <c r="V13" s="2"/>
      <c r="W13" s="2"/>
      <c r="X13" s="2"/>
      <c r="Y13" s="2"/>
      <c r="Z13" s="2"/>
      <c r="AA13" s="2"/>
    </row>
    <row r="14" spans="1:27" s="35" customFormat="1" ht="127.5" customHeight="1" x14ac:dyDescent="0.25">
      <c r="A14" s="23">
        <v>12</v>
      </c>
      <c r="B14" s="36" t="s">
        <v>104</v>
      </c>
      <c r="C14" s="36" t="s">
        <v>69</v>
      </c>
      <c r="D14" s="37" t="s">
        <v>105</v>
      </c>
      <c r="E14" s="38" t="s">
        <v>72</v>
      </c>
      <c r="F14" s="39" t="s">
        <v>106</v>
      </c>
      <c r="G14" s="22"/>
      <c r="H14" s="24"/>
      <c r="I14" s="2"/>
      <c r="J14" s="2"/>
      <c r="K14" s="2"/>
      <c r="L14" s="2"/>
      <c r="M14" s="2"/>
      <c r="N14" s="2"/>
      <c r="O14" s="2"/>
      <c r="P14" s="2"/>
      <c r="Q14" s="2"/>
      <c r="R14" s="2"/>
      <c r="S14" s="2"/>
      <c r="T14" s="2"/>
      <c r="U14" s="2"/>
      <c r="V14" s="2"/>
      <c r="W14" s="2"/>
      <c r="X14" s="2"/>
      <c r="Y14" s="2"/>
      <c r="Z14" s="2"/>
      <c r="AA14" s="2"/>
    </row>
    <row r="15" spans="1:27" s="35" customFormat="1" ht="229.5" customHeight="1" x14ac:dyDescent="0.25">
      <c r="A15" s="23">
        <v>13</v>
      </c>
      <c r="B15" s="36" t="s">
        <v>107</v>
      </c>
      <c r="C15" s="36" t="s">
        <v>69</v>
      </c>
      <c r="D15" s="37" t="s">
        <v>108</v>
      </c>
      <c r="E15" s="38" t="s">
        <v>40</v>
      </c>
      <c r="F15" s="39" t="s">
        <v>109</v>
      </c>
      <c r="G15" s="22"/>
      <c r="H15" s="24"/>
      <c r="I15" s="2"/>
      <c r="J15" s="2"/>
      <c r="K15" s="2"/>
      <c r="L15" s="2"/>
      <c r="M15" s="2"/>
      <c r="N15" s="2"/>
      <c r="O15" s="2"/>
      <c r="P15" s="2"/>
      <c r="Q15" s="2"/>
      <c r="R15" s="2"/>
      <c r="S15" s="2"/>
      <c r="T15" s="2"/>
      <c r="U15" s="2"/>
      <c r="V15" s="2"/>
      <c r="W15" s="2"/>
      <c r="X15" s="2"/>
      <c r="Y15" s="2"/>
      <c r="Z15" s="2"/>
      <c r="AA15" s="2"/>
    </row>
    <row r="16" spans="1:27" s="35" customFormat="1" ht="76.5" customHeight="1" x14ac:dyDescent="0.25">
      <c r="A16" s="23">
        <v>14</v>
      </c>
      <c r="B16" s="36" t="s">
        <v>110</v>
      </c>
      <c r="C16" s="36" t="s">
        <v>69</v>
      </c>
      <c r="D16" s="37" t="s">
        <v>111</v>
      </c>
      <c r="E16" s="38" t="s">
        <v>40</v>
      </c>
      <c r="F16" s="39" t="s">
        <v>112</v>
      </c>
      <c r="G16" s="22"/>
      <c r="H16" s="24"/>
      <c r="I16" s="2"/>
      <c r="J16" s="2"/>
      <c r="K16" s="2"/>
      <c r="L16" s="2"/>
      <c r="M16" s="2"/>
      <c r="N16" s="2"/>
      <c r="O16" s="2"/>
      <c r="P16" s="2"/>
      <c r="Q16" s="2"/>
      <c r="R16" s="2"/>
      <c r="S16" s="2"/>
      <c r="T16" s="2"/>
      <c r="U16" s="2"/>
      <c r="V16" s="2"/>
      <c r="W16" s="2"/>
      <c r="X16" s="2"/>
      <c r="Y16" s="2"/>
      <c r="Z16" s="2"/>
      <c r="AA16" s="2"/>
    </row>
    <row r="17" spans="1:27" s="35" customFormat="1" ht="63.75" customHeight="1" x14ac:dyDescent="0.25">
      <c r="A17" s="23">
        <v>15</v>
      </c>
      <c r="B17" s="40" t="s">
        <v>113</v>
      </c>
      <c r="C17" s="36" t="s">
        <v>69</v>
      </c>
      <c r="D17" s="37" t="s">
        <v>111</v>
      </c>
      <c r="E17" s="38" t="s">
        <v>40</v>
      </c>
      <c r="F17" s="39" t="s">
        <v>114</v>
      </c>
      <c r="G17" s="22"/>
      <c r="H17" s="24"/>
      <c r="I17" s="2"/>
      <c r="J17" s="2"/>
      <c r="K17" s="2"/>
      <c r="L17" s="2"/>
      <c r="M17" s="2"/>
      <c r="N17" s="2"/>
      <c r="O17" s="2"/>
      <c r="P17" s="2"/>
      <c r="Q17" s="2"/>
      <c r="R17" s="2"/>
      <c r="S17" s="2"/>
      <c r="T17" s="2"/>
      <c r="U17" s="2"/>
      <c r="V17" s="2"/>
      <c r="W17" s="2"/>
      <c r="X17" s="2"/>
      <c r="Y17" s="2"/>
      <c r="Z17" s="2"/>
      <c r="AA17" s="2"/>
    </row>
    <row r="18" spans="1:27" s="35" customFormat="1" ht="51" customHeight="1" x14ac:dyDescent="0.25">
      <c r="A18" s="23">
        <v>16</v>
      </c>
      <c r="B18" s="36" t="s">
        <v>115</v>
      </c>
      <c r="C18" s="36" t="s">
        <v>69</v>
      </c>
      <c r="D18" s="37" t="s">
        <v>111</v>
      </c>
      <c r="E18" s="38" t="s">
        <v>40</v>
      </c>
      <c r="F18" s="39" t="s">
        <v>116</v>
      </c>
      <c r="G18" s="22"/>
      <c r="H18" s="24"/>
      <c r="I18" s="2"/>
      <c r="J18" s="2"/>
      <c r="K18" s="2"/>
      <c r="L18" s="2"/>
      <c r="M18" s="2"/>
      <c r="N18" s="2"/>
      <c r="O18" s="2"/>
      <c r="P18" s="2"/>
      <c r="Q18" s="2"/>
      <c r="R18" s="2"/>
      <c r="S18" s="2"/>
      <c r="T18" s="2"/>
      <c r="U18" s="2"/>
      <c r="V18" s="2"/>
      <c r="W18" s="2"/>
      <c r="X18" s="2"/>
      <c r="Y18" s="2"/>
      <c r="Z18" s="2"/>
      <c r="AA18" s="2"/>
    </row>
    <row r="19" spans="1:27" s="35" customFormat="1" ht="63.75" customHeight="1" x14ac:dyDescent="0.25">
      <c r="A19" s="23">
        <v>17</v>
      </c>
      <c r="B19" s="36" t="s">
        <v>118</v>
      </c>
      <c r="C19" s="36" t="s">
        <v>69</v>
      </c>
      <c r="D19" s="37" t="s">
        <v>111</v>
      </c>
      <c r="E19" s="38" t="s">
        <v>40</v>
      </c>
      <c r="F19" s="39" t="s">
        <v>117</v>
      </c>
      <c r="G19" s="22"/>
      <c r="H19" s="24"/>
      <c r="I19" s="2"/>
      <c r="J19" s="2"/>
      <c r="K19" s="2"/>
      <c r="L19" s="2"/>
      <c r="M19" s="2"/>
      <c r="N19" s="2"/>
      <c r="O19" s="2"/>
      <c r="P19" s="2"/>
      <c r="Q19" s="2"/>
      <c r="R19" s="2"/>
      <c r="S19" s="2"/>
      <c r="T19" s="2"/>
      <c r="U19" s="2"/>
      <c r="V19" s="2"/>
      <c r="W19" s="2"/>
      <c r="X19" s="2"/>
      <c r="Y19" s="2"/>
      <c r="Z19" s="2"/>
      <c r="AA19" s="2"/>
    </row>
    <row r="20" spans="1:27" s="35" customFormat="1" ht="63.75" customHeight="1" x14ac:dyDescent="0.25">
      <c r="A20" s="23">
        <v>18</v>
      </c>
      <c r="B20" s="36" t="s">
        <v>119</v>
      </c>
      <c r="C20" s="36" t="s">
        <v>69</v>
      </c>
      <c r="D20" s="37" t="s">
        <v>111</v>
      </c>
      <c r="E20" s="38" t="s">
        <v>40</v>
      </c>
      <c r="F20" s="39" t="s">
        <v>120</v>
      </c>
      <c r="G20" s="22"/>
      <c r="H20" s="24"/>
      <c r="I20" s="2"/>
      <c r="J20" s="2"/>
      <c r="K20" s="2"/>
      <c r="L20" s="2"/>
      <c r="M20" s="2"/>
      <c r="N20" s="2"/>
      <c r="O20" s="2"/>
      <c r="P20" s="2"/>
      <c r="Q20" s="2"/>
      <c r="R20" s="2"/>
      <c r="S20" s="2"/>
      <c r="T20" s="2"/>
      <c r="U20" s="2"/>
      <c r="V20" s="2"/>
      <c r="W20" s="2"/>
      <c r="X20" s="2"/>
      <c r="Y20" s="2"/>
      <c r="Z20" s="2"/>
      <c r="AA20" s="2"/>
    </row>
    <row r="21" spans="1:27" s="35" customFormat="1" ht="63.75" customHeight="1" x14ac:dyDescent="0.25">
      <c r="A21" s="23">
        <v>19</v>
      </c>
      <c r="B21" s="36" t="s">
        <v>121</v>
      </c>
      <c r="C21" s="36" t="s">
        <v>69</v>
      </c>
      <c r="D21" s="37" t="s">
        <v>111</v>
      </c>
      <c r="E21" s="38" t="s">
        <v>40</v>
      </c>
      <c r="F21" s="39" t="s">
        <v>122</v>
      </c>
      <c r="G21" s="22"/>
      <c r="H21" s="24"/>
      <c r="I21" s="2"/>
      <c r="J21" s="2"/>
      <c r="K21" s="2"/>
      <c r="L21" s="2"/>
      <c r="M21" s="2"/>
      <c r="N21" s="2"/>
      <c r="O21" s="2"/>
      <c r="P21" s="2"/>
      <c r="Q21" s="2"/>
      <c r="R21" s="2"/>
      <c r="S21" s="2"/>
      <c r="T21" s="2"/>
      <c r="U21" s="2"/>
      <c r="V21" s="2"/>
      <c r="W21" s="2"/>
      <c r="X21" s="2"/>
      <c r="Y21" s="2"/>
      <c r="Z21" s="2"/>
      <c r="AA21" s="2"/>
    </row>
    <row r="22" spans="1:27" s="35" customFormat="1" ht="76.5" customHeight="1" x14ac:dyDescent="0.25">
      <c r="A22" s="23">
        <v>20</v>
      </c>
      <c r="B22" s="36" t="s">
        <v>123</v>
      </c>
      <c r="C22" s="36" t="s">
        <v>69</v>
      </c>
      <c r="D22" s="37" t="s">
        <v>124</v>
      </c>
      <c r="E22" s="38" t="s">
        <v>40</v>
      </c>
      <c r="F22" s="39" t="s">
        <v>125</v>
      </c>
      <c r="G22" s="22"/>
      <c r="H22" s="24"/>
      <c r="I22" s="2"/>
      <c r="J22" s="2"/>
      <c r="K22" s="2"/>
      <c r="L22" s="2"/>
      <c r="M22" s="2"/>
      <c r="N22" s="2"/>
      <c r="O22" s="2"/>
      <c r="P22" s="2"/>
      <c r="Q22" s="2"/>
      <c r="R22" s="2"/>
      <c r="S22" s="2"/>
      <c r="T22" s="2"/>
      <c r="U22" s="2"/>
      <c r="V22" s="2"/>
      <c r="W22" s="2"/>
      <c r="X22" s="2"/>
      <c r="Y22" s="2"/>
      <c r="Z22" s="2"/>
      <c r="AA22" s="2"/>
    </row>
    <row r="23" spans="1:27" s="35" customFormat="1" ht="51" customHeight="1" x14ac:dyDescent="0.25">
      <c r="A23" s="23">
        <v>21</v>
      </c>
      <c r="B23" s="36" t="s">
        <v>126</v>
      </c>
      <c r="C23" s="36" t="s">
        <v>69</v>
      </c>
      <c r="D23" s="37" t="s">
        <v>127</v>
      </c>
      <c r="E23" s="38" t="s">
        <v>72</v>
      </c>
      <c r="F23" s="39" t="s">
        <v>128</v>
      </c>
      <c r="G23" s="22"/>
      <c r="H23" s="24"/>
      <c r="I23" s="2"/>
      <c r="J23" s="2"/>
      <c r="K23" s="2"/>
      <c r="L23" s="2"/>
      <c r="M23" s="2"/>
      <c r="N23" s="2"/>
      <c r="O23" s="2"/>
      <c r="P23" s="2"/>
      <c r="Q23" s="2"/>
      <c r="R23" s="2"/>
      <c r="S23" s="2"/>
      <c r="T23" s="2"/>
      <c r="U23" s="2"/>
      <c r="V23" s="2"/>
      <c r="W23" s="2"/>
      <c r="X23" s="2"/>
      <c r="Y23" s="2"/>
      <c r="Z23" s="2"/>
      <c r="AA23" s="2"/>
    </row>
    <row r="24" spans="1:27" s="35" customFormat="1" ht="165.75" customHeight="1" x14ac:dyDescent="0.25">
      <c r="A24" s="23">
        <v>22</v>
      </c>
      <c r="B24" s="36" t="s">
        <v>129</v>
      </c>
      <c r="C24" s="36" t="s">
        <v>69</v>
      </c>
      <c r="D24" s="37" t="s">
        <v>130</v>
      </c>
      <c r="E24" s="38"/>
      <c r="F24" s="39" t="s">
        <v>131</v>
      </c>
      <c r="G24" s="22"/>
      <c r="H24" s="24"/>
      <c r="I24" s="2"/>
      <c r="J24" s="2"/>
      <c r="K24" s="2"/>
      <c r="L24" s="2"/>
      <c r="M24" s="2"/>
      <c r="N24" s="2"/>
      <c r="O24" s="2"/>
      <c r="P24" s="2"/>
      <c r="Q24" s="2"/>
      <c r="R24" s="2"/>
      <c r="S24" s="2"/>
      <c r="T24" s="2"/>
      <c r="U24" s="2"/>
      <c r="V24" s="2"/>
      <c r="W24" s="2"/>
      <c r="X24" s="2"/>
      <c r="Y24" s="2"/>
      <c r="Z24" s="2"/>
      <c r="AA24" s="2"/>
    </row>
    <row r="25" spans="1:27" s="35" customFormat="1" ht="129" customHeight="1" x14ac:dyDescent="0.25">
      <c r="A25" s="23">
        <v>23</v>
      </c>
      <c r="B25" s="36" t="s">
        <v>132</v>
      </c>
      <c r="C25" s="36" t="s">
        <v>99</v>
      </c>
      <c r="D25" s="37" t="s">
        <v>133</v>
      </c>
      <c r="E25" s="38"/>
      <c r="F25" s="39" t="s">
        <v>134</v>
      </c>
      <c r="G25" s="22"/>
      <c r="H25" s="24"/>
      <c r="I25" s="2"/>
      <c r="J25" s="2"/>
      <c r="K25" s="2"/>
      <c r="L25" s="2"/>
      <c r="M25" s="2"/>
      <c r="N25" s="2"/>
      <c r="O25" s="2"/>
      <c r="P25" s="2"/>
      <c r="Q25" s="2"/>
      <c r="R25" s="2"/>
      <c r="S25" s="2"/>
      <c r="T25" s="2"/>
      <c r="U25" s="2"/>
      <c r="V25" s="2"/>
      <c r="W25" s="2"/>
      <c r="X25" s="2"/>
      <c r="Y25" s="2"/>
      <c r="Z25" s="2"/>
      <c r="AA25" s="2"/>
    </row>
    <row r="26" spans="1:27" s="35" customFormat="1" x14ac:dyDescent="0.25">
      <c r="A26" s="23">
        <v>24</v>
      </c>
      <c r="B26" s="36" t="s">
        <v>135</v>
      </c>
      <c r="C26" s="36" t="s">
        <v>69</v>
      </c>
      <c r="D26" s="37" t="s">
        <v>136</v>
      </c>
      <c r="E26" s="38" t="s">
        <v>72</v>
      </c>
      <c r="F26" s="39" t="s">
        <v>137</v>
      </c>
      <c r="G26" s="22"/>
      <c r="H26" s="24"/>
      <c r="I26" s="2"/>
      <c r="J26" s="2"/>
      <c r="K26" s="2"/>
      <c r="L26" s="2"/>
      <c r="M26" s="2"/>
      <c r="N26" s="2"/>
      <c r="O26" s="2"/>
      <c r="P26" s="2"/>
      <c r="Q26" s="2"/>
      <c r="R26" s="2"/>
      <c r="S26" s="2"/>
      <c r="T26" s="2"/>
      <c r="U26" s="2"/>
      <c r="V26" s="2"/>
      <c r="W26" s="2"/>
      <c r="X26" s="2"/>
      <c r="Y26" s="2"/>
      <c r="Z26" s="2"/>
      <c r="AA26" s="2"/>
    </row>
    <row r="27" spans="1:27" s="35" customFormat="1" x14ac:dyDescent="0.25">
      <c r="A27" s="23">
        <v>25</v>
      </c>
      <c r="B27" s="36" t="s">
        <v>139</v>
      </c>
      <c r="C27" s="36" t="s">
        <v>69</v>
      </c>
      <c r="D27" s="37" t="s">
        <v>136</v>
      </c>
      <c r="E27" s="38" t="s">
        <v>72</v>
      </c>
      <c r="F27" s="39" t="s">
        <v>138</v>
      </c>
      <c r="G27" s="22"/>
      <c r="H27" s="24"/>
      <c r="I27" s="2"/>
      <c r="J27" s="2"/>
      <c r="K27" s="2"/>
      <c r="L27" s="2"/>
      <c r="M27" s="2"/>
      <c r="N27" s="2"/>
      <c r="O27" s="2"/>
      <c r="P27" s="2"/>
      <c r="Q27" s="2"/>
      <c r="R27" s="2"/>
      <c r="S27" s="2"/>
      <c r="T27" s="2"/>
      <c r="U27" s="2"/>
      <c r="V27" s="2"/>
      <c r="W27" s="2"/>
      <c r="X27" s="2"/>
      <c r="Y27" s="2"/>
      <c r="Z27" s="2"/>
      <c r="AA27" s="2"/>
    </row>
    <row r="28" spans="1:27" s="35" customFormat="1" x14ac:dyDescent="0.25">
      <c r="A28" s="23">
        <v>26</v>
      </c>
      <c r="B28" s="36" t="s">
        <v>140</v>
      </c>
      <c r="C28" s="36" t="s">
        <v>69</v>
      </c>
      <c r="D28" s="37" t="s">
        <v>136</v>
      </c>
      <c r="E28" s="38" t="s">
        <v>72</v>
      </c>
      <c r="F28" s="39" t="s">
        <v>137</v>
      </c>
      <c r="G28" s="22"/>
      <c r="H28" s="24"/>
      <c r="I28" s="2"/>
      <c r="J28" s="2"/>
      <c r="K28" s="2"/>
      <c r="L28" s="2"/>
      <c r="M28" s="2"/>
      <c r="N28" s="2"/>
      <c r="O28" s="2"/>
      <c r="P28" s="2"/>
      <c r="Q28" s="2"/>
      <c r="R28" s="2"/>
      <c r="S28" s="2"/>
      <c r="T28" s="2"/>
      <c r="U28" s="2"/>
      <c r="V28" s="2"/>
      <c r="W28" s="2"/>
      <c r="X28" s="2"/>
      <c r="Y28" s="2"/>
      <c r="Z28" s="2"/>
      <c r="AA28" s="2"/>
    </row>
    <row r="29" spans="1:27" s="35" customFormat="1" x14ac:dyDescent="0.25">
      <c r="A29" s="23">
        <v>27</v>
      </c>
      <c r="B29" s="36" t="s">
        <v>141</v>
      </c>
      <c r="C29" s="36" t="s">
        <v>69</v>
      </c>
      <c r="D29" s="37" t="s">
        <v>136</v>
      </c>
      <c r="E29" s="38" t="s">
        <v>72</v>
      </c>
      <c r="F29" s="39" t="s">
        <v>138</v>
      </c>
      <c r="G29" s="22"/>
      <c r="H29" s="24"/>
      <c r="I29" s="2"/>
      <c r="J29" s="2"/>
      <c r="K29" s="2"/>
      <c r="L29" s="2"/>
      <c r="M29" s="2"/>
      <c r="N29" s="2"/>
      <c r="O29" s="2"/>
      <c r="P29" s="2"/>
      <c r="Q29" s="2"/>
      <c r="R29" s="2"/>
      <c r="S29" s="2"/>
      <c r="T29" s="2"/>
      <c r="U29" s="2"/>
      <c r="V29" s="2"/>
      <c r="W29" s="2"/>
      <c r="X29" s="2"/>
      <c r="Y29" s="2"/>
      <c r="Z29" s="2"/>
      <c r="AA29" s="2"/>
    </row>
    <row r="30" spans="1:27" s="35" customFormat="1" x14ac:dyDescent="0.25">
      <c r="A30" s="23">
        <v>28</v>
      </c>
      <c r="B30" s="36" t="s">
        <v>142</v>
      </c>
      <c r="C30" s="36" t="s">
        <v>69</v>
      </c>
      <c r="D30" s="37" t="s">
        <v>136</v>
      </c>
      <c r="E30" s="38" t="s">
        <v>72</v>
      </c>
      <c r="F30" s="39" t="s">
        <v>137</v>
      </c>
      <c r="G30" s="22"/>
      <c r="H30" s="24"/>
      <c r="I30" s="2"/>
      <c r="J30" s="2"/>
      <c r="K30" s="2"/>
      <c r="L30" s="2"/>
      <c r="M30" s="2"/>
      <c r="N30" s="2"/>
      <c r="O30" s="2"/>
      <c r="P30" s="2"/>
      <c r="Q30" s="2"/>
      <c r="R30" s="2"/>
      <c r="S30" s="2"/>
      <c r="T30" s="2"/>
      <c r="U30" s="2"/>
      <c r="V30" s="2"/>
      <c r="W30" s="2"/>
      <c r="X30" s="2"/>
      <c r="Y30" s="2"/>
      <c r="Z30" s="2"/>
      <c r="AA30" s="2"/>
    </row>
    <row r="31" spans="1:27" s="35" customFormat="1" x14ac:dyDescent="0.25">
      <c r="A31" s="23">
        <v>29</v>
      </c>
      <c r="B31" s="36" t="s">
        <v>143</v>
      </c>
      <c r="C31" s="36" t="s">
        <v>69</v>
      </c>
      <c r="D31" s="37" t="s">
        <v>136</v>
      </c>
      <c r="E31" s="38" t="s">
        <v>72</v>
      </c>
      <c r="F31" s="39" t="s">
        <v>137</v>
      </c>
      <c r="G31" s="22"/>
      <c r="H31" s="24"/>
      <c r="I31" s="2"/>
      <c r="J31" s="2"/>
      <c r="K31" s="2"/>
      <c r="L31" s="2"/>
      <c r="M31" s="2"/>
      <c r="N31" s="2"/>
      <c r="O31" s="2"/>
      <c r="P31" s="2"/>
      <c r="Q31" s="2"/>
      <c r="R31" s="2"/>
      <c r="S31" s="2"/>
      <c r="T31" s="2"/>
      <c r="U31" s="2"/>
      <c r="V31" s="2"/>
      <c r="W31" s="2"/>
      <c r="X31" s="2"/>
      <c r="Y31" s="2"/>
      <c r="Z31" s="2"/>
      <c r="AA31" s="2"/>
    </row>
    <row r="32" spans="1:27" s="35" customFormat="1" ht="117.75" customHeight="1" x14ac:dyDescent="0.25">
      <c r="A32" s="23">
        <v>30</v>
      </c>
      <c r="B32" s="36" t="s">
        <v>144</v>
      </c>
      <c r="C32" s="36" t="s">
        <v>69</v>
      </c>
      <c r="D32" s="37" t="s">
        <v>145</v>
      </c>
      <c r="E32" s="38" t="s">
        <v>40</v>
      </c>
      <c r="F32" s="39" t="s">
        <v>146</v>
      </c>
      <c r="G32" s="22"/>
      <c r="H32" s="24"/>
      <c r="I32" s="2"/>
      <c r="J32" s="2"/>
      <c r="K32" s="2"/>
      <c r="L32" s="2"/>
      <c r="M32" s="2"/>
      <c r="N32" s="2"/>
      <c r="O32" s="2"/>
      <c r="P32" s="2"/>
      <c r="Q32" s="2"/>
      <c r="R32" s="2"/>
      <c r="S32" s="2"/>
      <c r="T32" s="2"/>
      <c r="U32" s="2"/>
      <c r="V32" s="2"/>
      <c r="W32" s="2"/>
      <c r="X32" s="2"/>
      <c r="Y32" s="2"/>
      <c r="Z32" s="2"/>
      <c r="AA32" s="2"/>
    </row>
    <row r="33" spans="1:27" s="35" customFormat="1" ht="38.25" customHeight="1" x14ac:dyDescent="0.25">
      <c r="A33" s="23">
        <v>31</v>
      </c>
      <c r="B33" s="36" t="s">
        <v>147</v>
      </c>
      <c r="C33" s="36" t="s">
        <v>69</v>
      </c>
      <c r="D33" s="37" t="s">
        <v>148</v>
      </c>
      <c r="E33" s="38" t="s">
        <v>72</v>
      </c>
      <c r="F33" s="39" t="s">
        <v>149</v>
      </c>
      <c r="G33" s="22"/>
      <c r="H33" s="24"/>
      <c r="I33" s="2"/>
      <c r="J33" s="2"/>
      <c r="K33" s="2"/>
      <c r="L33" s="2"/>
      <c r="M33" s="2"/>
      <c r="N33" s="2"/>
      <c r="O33" s="2"/>
      <c r="P33" s="2"/>
      <c r="Q33" s="2"/>
      <c r="R33" s="2"/>
      <c r="S33" s="2"/>
      <c r="T33" s="2"/>
      <c r="U33" s="2"/>
      <c r="V33" s="2"/>
      <c r="W33" s="2"/>
      <c r="X33" s="2"/>
      <c r="Y33" s="2"/>
      <c r="Z33" s="2"/>
      <c r="AA33" s="2"/>
    </row>
    <row r="34" spans="1:27" s="35" customFormat="1" x14ac:dyDescent="0.25">
      <c r="A34" s="23">
        <v>32</v>
      </c>
      <c r="B34" s="36" t="s">
        <v>150</v>
      </c>
      <c r="C34" s="36" t="s">
        <v>69</v>
      </c>
      <c r="D34" s="37" t="s">
        <v>101</v>
      </c>
      <c r="E34" s="38" t="s">
        <v>72</v>
      </c>
      <c r="F34" s="39" t="s">
        <v>151</v>
      </c>
      <c r="G34" s="22"/>
      <c r="H34" s="24"/>
      <c r="I34" s="2"/>
      <c r="J34" s="2"/>
      <c r="K34" s="2"/>
      <c r="L34" s="2"/>
      <c r="M34" s="2"/>
      <c r="N34" s="2"/>
      <c r="O34" s="2"/>
      <c r="P34" s="2"/>
      <c r="Q34" s="2"/>
      <c r="R34" s="2"/>
      <c r="S34" s="2"/>
      <c r="T34" s="2"/>
      <c r="U34" s="2"/>
      <c r="V34" s="2"/>
      <c r="W34" s="2"/>
      <c r="X34" s="2"/>
      <c r="Y34" s="2"/>
      <c r="Z34" s="2"/>
      <c r="AA34" s="2"/>
    </row>
    <row r="35" spans="1:27" s="35" customFormat="1" ht="76.5" customHeight="1" x14ac:dyDescent="0.25">
      <c r="A35" s="23">
        <v>33</v>
      </c>
      <c r="B35" s="36" t="s">
        <v>152</v>
      </c>
      <c r="C35" s="36" t="s">
        <v>69</v>
      </c>
      <c r="D35" s="37" t="s">
        <v>153</v>
      </c>
      <c r="E35" s="38" t="s">
        <v>72</v>
      </c>
      <c r="F35" s="39" t="s">
        <v>175</v>
      </c>
      <c r="G35" s="22"/>
      <c r="H35" s="24"/>
      <c r="I35" s="2"/>
      <c r="J35" s="2"/>
      <c r="K35" s="2"/>
      <c r="L35" s="2"/>
      <c r="M35" s="2"/>
      <c r="N35" s="2"/>
      <c r="O35" s="2"/>
      <c r="P35" s="2"/>
      <c r="Q35" s="2"/>
      <c r="R35" s="2"/>
      <c r="S35" s="2"/>
      <c r="T35" s="2"/>
      <c r="U35" s="2"/>
      <c r="V35" s="2"/>
      <c r="W35" s="2"/>
      <c r="X35" s="2"/>
      <c r="Y35" s="2"/>
      <c r="Z35" s="2"/>
      <c r="AA35" s="2"/>
    </row>
    <row r="36" spans="1:27" s="35" customFormat="1" ht="25.5" customHeight="1" x14ac:dyDescent="0.25">
      <c r="A36" s="23">
        <v>34</v>
      </c>
      <c r="B36" s="36" t="s">
        <v>154</v>
      </c>
      <c r="C36" s="36" t="s">
        <v>69</v>
      </c>
      <c r="D36" s="37" t="s">
        <v>101</v>
      </c>
      <c r="E36" s="38" t="s">
        <v>72</v>
      </c>
      <c r="F36" s="39" t="s">
        <v>155</v>
      </c>
      <c r="G36" s="22"/>
      <c r="H36" s="24"/>
      <c r="I36" s="2"/>
      <c r="J36" s="2"/>
      <c r="K36" s="2"/>
      <c r="L36" s="2"/>
      <c r="M36" s="2"/>
      <c r="N36" s="2"/>
      <c r="O36" s="2"/>
      <c r="P36" s="2"/>
      <c r="Q36" s="2"/>
      <c r="R36" s="2"/>
      <c r="S36" s="2"/>
      <c r="T36" s="2"/>
      <c r="U36" s="2"/>
      <c r="V36" s="2"/>
      <c r="W36" s="2"/>
      <c r="X36" s="2"/>
      <c r="Y36" s="2"/>
      <c r="Z36" s="2"/>
      <c r="AA36" s="2"/>
    </row>
    <row r="37" spans="1:27" s="35" customFormat="1" ht="51" customHeight="1" x14ac:dyDescent="0.25">
      <c r="A37" s="23">
        <v>35</v>
      </c>
      <c r="B37" s="36" t="s">
        <v>156</v>
      </c>
      <c r="C37" s="36" t="s">
        <v>69</v>
      </c>
      <c r="D37" s="37" t="s">
        <v>101</v>
      </c>
      <c r="E37" s="38" t="s">
        <v>72</v>
      </c>
      <c r="F37" s="39" t="s">
        <v>159</v>
      </c>
      <c r="G37" s="22"/>
      <c r="H37" s="24"/>
      <c r="I37" s="2"/>
      <c r="J37" s="2"/>
      <c r="K37" s="2"/>
      <c r="L37" s="2"/>
      <c r="M37" s="2"/>
      <c r="N37" s="2"/>
      <c r="O37" s="2"/>
      <c r="P37" s="2"/>
      <c r="Q37" s="2"/>
      <c r="R37" s="2"/>
      <c r="S37" s="2"/>
      <c r="T37" s="2"/>
      <c r="U37" s="2"/>
      <c r="V37" s="2"/>
      <c r="W37" s="2"/>
      <c r="X37" s="2"/>
      <c r="Y37" s="2"/>
      <c r="Z37" s="2"/>
      <c r="AA37" s="2"/>
    </row>
    <row r="38" spans="1:27" s="35" customFormat="1" ht="38.25" customHeight="1" x14ac:dyDescent="0.25">
      <c r="A38" s="23">
        <v>36</v>
      </c>
      <c r="B38" s="36" t="s">
        <v>157</v>
      </c>
      <c r="C38" s="36" t="s">
        <v>69</v>
      </c>
      <c r="D38" s="37" t="s">
        <v>101</v>
      </c>
      <c r="E38" s="38" t="s">
        <v>72</v>
      </c>
      <c r="F38" s="39" t="s">
        <v>158</v>
      </c>
      <c r="G38" s="22"/>
      <c r="H38" s="24"/>
      <c r="I38" s="2"/>
      <c r="J38" s="2"/>
      <c r="K38" s="2"/>
      <c r="L38" s="2"/>
      <c r="M38" s="2"/>
      <c r="N38" s="2"/>
      <c r="O38" s="2"/>
      <c r="P38" s="2"/>
      <c r="Q38" s="2"/>
      <c r="R38" s="2"/>
      <c r="S38" s="2"/>
      <c r="T38" s="2"/>
      <c r="U38" s="2"/>
      <c r="V38" s="2"/>
      <c r="W38" s="2"/>
      <c r="X38" s="2"/>
      <c r="Y38" s="2"/>
      <c r="Z38" s="2"/>
      <c r="AA38" s="2"/>
    </row>
    <row r="39" spans="1:27" s="35" customFormat="1" ht="25.5" x14ac:dyDescent="0.25">
      <c r="A39" s="23">
        <v>37</v>
      </c>
      <c r="B39" s="36" t="s">
        <v>160</v>
      </c>
      <c r="C39" s="36" t="s">
        <v>69</v>
      </c>
      <c r="D39" s="37" t="s">
        <v>161</v>
      </c>
      <c r="E39" s="38" t="s">
        <v>72</v>
      </c>
      <c r="F39" s="39" t="s">
        <v>162</v>
      </c>
      <c r="G39" s="22"/>
      <c r="H39" s="24"/>
      <c r="I39" s="2"/>
      <c r="J39" s="2"/>
      <c r="K39" s="2"/>
      <c r="L39" s="2"/>
      <c r="M39" s="2"/>
      <c r="N39" s="2"/>
      <c r="O39" s="2"/>
      <c r="P39" s="2"/>
      <c r="Q39" s="2"/>
      <c r="R39" s="2"/>
      <c r="S39" s="2"/>
      <c r="T39" s="2"/>
      <c r="U39" s="2"/>
      <c r="V39" s="2"/>
      <c r="W39" s="2"/>
      <c r="X39" s="2"/>
      <c r="Y39" s="2"/>
      <c r="Z39" s="2"/>
      <c r="AA39" s="2"/>
    </row>
    <row r="40" spans="1:27" s="35" customFormat="1" ht="89.25" customHeight="1" x14ac:dyDescent="0.25">
      <c r="A40" s="23">
        <v>38</v>
      </c>
      <c r="B40" s="36" t="s">
        <v>163</v>
      </c>
      <c r="C40" s="36" t="s">
        <v>69</v>
      </c>
      <c r="D40" s="37" t="s">
        <v>164</v>
      </c>
      <c r="E40" s="38" t="s">
        <v>72</v>
      </c>
      <c r="F40" s="39" t="s">
        <v>165</v>
      </c>
      <c r="G40" s="22"/>
      <c r="H40" s="24"/>
      <c r="I40" s="2"/>
      <c r="J40" s="2"/>
      <c r="K40" s="2"/>
      <c r="L40" s="2"/>
      <c r="M40" s="2"/>
      <c r="N40" s="2"/>
      <c r="O40" s="2"/>
      <c r="P40" s="2"/>
      <c r="Q40" s="2"/>
      <c r="R40" s="2"/>
      <c r="S40" s="2"/>
      <c r="T40" s="2"/>
      <c r="U40" s="2"/>
      <c r="V40" s="2"/>
      <c r="W40" s="2"/>
      <c r="X40" s="2"/>
      <c r="Y40" s="2"/>
      <c r="Z40" s="2"/>
      <c r="AA40" s="2"/>
    </row>
    <row r="41" spans="1:27" s="35" customFormat="1" ht="93.75" customHeight="1" x14ac:dyDescent="0.25">
      <c r="A41" s="23">
        <v>39</v>
      </c>
      <c r="B41" s="36" t="s">
        <v>166</v>
      </c>
      <c r="C41" s="36" t="s">
        <v>69</v>
      </c>
      <c r="D41" s="37" t="s">
        <v>167</v>
      </c>
      <c r="E41" s="38" t="s">
        <v>72</v>
      </c>
      <c r="F41" s="39" t="s">
        <v>168</v>
      </c>
      <c r="G41" s="22"/>
      <c r="H41" s="24"/>
      <c r="I41" s="2"/>
      <c r="J41" s="2"/>
      <c r="K41" s="2"/>
      <c r="L41" s="2"/>
      <c r="M41" s="2"/>
      <c r="N41" s="2"/>
      <c r="O41" s="2"/>
      <c r="P41" s="2"/>
      <c r="Q41" s="2"/>
      <c r="R41" s="2"/>
      <c r="S41" s="2"/>
      <c r="T41" s="2"/>
      <c r="U41" s="2"/>
      <c r="V41" s="2"/>
      <c r="W41" s="2"/>
      <c r="X41" s="2"/>
      <c r="Y41" s="2"/>
      <c r="Z41" s="2"/>
      <c r="AA41" s="2"/>
    </row>
    <row r="42" spans="1:27" s="35" customFormat="1" ht="76.5" customHeight="1" x14ac:dyDescent="0.25">
      <c r="A42" s="23">
        <v>40</v>
      </c>
      <c r="B42" s="36" t="s">
        <v>169</v>
      </c>
      <c r="C42" s="36" t="s">
        <v>69</v>
      </c>
      <c r="D42" s="37" t="s">
        <v>170</v>
      </c>
      <c r="E42" s="38" t="s">
        <v>40</v>
      </c>
      <c r="F42" s="39" t="s">
        <v>171</v>
      </c>
      <c r="G42" s="22"/>
      <c r="H42" s="24"/>
      <c r="I42" s="2"/>
      <c r="J42" s="2"/>
      <c r="K42" s="2"/>
      <c r="L42" s="2"/>
      <c r="M42" s="2"/>
      <c r="N42" s="2"/>
      <c r="O42" s="2"/>
      <c r="P42" s="2"/>
      <c r="Q42" s="2"/>
      <c r="R42" s="2"/>
      <c r="S42" s="2"/>
      <c r="T42" s="2"/>
      <c r="U42" s="2"/>
      <c r="V42" s="2"/>
      <c r="W42" s="2"/>
      <c r="X42" s="2"/>
      <c r="Y42" s="2"/>
      <c r="Z42" s="2"/>
      <c r="AA42" s="2"/>
    </row>
    <row r="43" spans="1:27" s="35" customFormat="1" ht="178.5" customHeight="1" x14ac:dyDescent="0.25">
      <c r="A43" s="23">
        <v>41</v>
      </c>
      <c r="B43" s="36" t="s">
        <v>172</v>
      </c>
      <c r="C43" s="36" t="s">
        <v>69</v>
      </c>
      <c r="D43" s="37" t="s">
        <v>173</v>
      </c>
      <c r="E43" s="38" t="s">
        <v>72</v>
      </c>
      <c r="F43" s="39" t="s">
        <v>174</v>
      </c>
      <c r="G43" s="22"/>
      <c r="H43" s="24"/>
      <c r="I43" s="2"/>
      <c r="J43" s="2"/>
      <c r="K43" s="2"/>
      <c r="L43" s="2"/>
      <c r="M43" s="2"/>
      <c r="N43" s="2"/>
      <c r="O43" s="2"/>
      <c r="P43" s="2"/>
      <c r="Q43" s="2"/>
      <c r="R43" s="2"/>
      <c r="S43" s="2"/>
      <c r="T43" s="2"/>
      <c r="U43" s="2"/>
      <c r="V43" s="2"/>
      <c r="W43" s="2"/>
      <c r="X43" s="2"/>
      <c r="Y43" s="2"/>
      <c r="Z43" s="2"/>
      <c r="AA43" s="2"/>
    </row>
    <row r="44" spans="1:27" s="35" customFormat="1" ht="51" customHeight="1" x14ac:dyDescent="0.25">
      <c r="A44" s="23">
        <v>42</v>
      </c>
      <c r="B44" s="36" t="s">
        <v>178</v>
      </c>
      <c r="C44" s="36" t="s">
        <v>99</v>
      </c>
      <c r="D44" s="37" t="s">
        <v>177</v>
      </c>
      <c r="E44" s="38" t="s">
        <v>40</v>
      </c>
      <c r="F44" s="39" t="s">
        <v>176</v>
      </c>
      <c r="G44" s="22"/>
      <c r="H44" s="24"/>
      <c r="I44" s="2"/>
      <c r="J44" s="2"/>
      <c r="K44" s="2"/>
      <c r="L44" s="2"/>
      <c r="M44" s="2"/>
      <c r="N44" s="2"/>
      <c r="O44" s="2"/>
      <c r="P44" s="2"/>
      <c r="Q44" s="2"/>
      <c r="R44" s="2"/>
      <c r="S44" s="2"/>
      <c r="T44" s="2"/>
      <c r="U44" s="2"/>
      <c r="V44" s="2"/>
      <c r="W44" s="2"/>
      <c r="X44" s="2"/>
      <c r="Y44" s="2"/>
      <c r="Z44" s="2"/>
      <c r="AA44" s="2"/>
    </row>
    <row r="45" spans="1:27" s="35" customFormat="1" ht="191.25" customHeight="1" x14ac:dyDescent="0.25">
      <c r="A45" s="23">
        <v>43</v>
      </c>
      <c r="B45" s="36" t="s">
        <v>179</v>
      </c>
      <c r="C45" s="36" t="s">
        <v>69</v>
      </c>
      <c r="D45" s="37" t="s">
        <v>173</v>
      </c>
      <c r="E45" s="38" t="s">
        <v>72</v>
      </c>
      <c r="F45" s="39" t="s">
        <v>180</v>
      </c>
      <c r="G45" s="22"/>
      <c r="H45" s="24"/>
      <c r="I45" s="2"/>
      <c r="J45" s="2"/>
      <c r="K45" s="2"/>
      <c r="L45" s="2"/>
      <c r="M45" s="2"/>
      <c r="N45" s="2"/>
      <c r="O45" s="2"/>
      <c r="P45" s="2"/>
      <c r="Q45" s="2"/>
      <c r="R45" s="2"/>
      <c r="S45" s="2"/>
      <c r="T45" s="2"/>
      <c r="U45" s="2"/>
      <c r="V45" s="2"/>
      <c r="W45" s="2"/>
      <c r="X45" s="2"/>
      <c r="Y45" s="2"/>
      <c r="Z45" s="2"/>
      <c r="AA45" s="2"/>
    </row>
    <row r="46" spans="1:27" s="35" customFormat="1" ht="38.25" customHeight="1" x14ac:dyDescent="0.25">
      <c r="A46" s="23">
        <v>44</v>
      </c>
      <c r="B46" s="36" t="s">
        <v>181</v>
      </c>
      <c r="C46" s="36" t="s">
        <v>69</v>
      </c>
      <c r="D46" s="37" t="s">
        <v>182</v>
      </c>
      <c r="E46" s="38" t="s">
        <v>72</v>
      </c>
      <c r="F46" s="39" t="s">
        <v>183</v>
      </c>
      <c r="G46" s="22"/>
      <c r="H46" s="24"/>
      <c r="I46" s="2"/>
      <c r="J46" s="2"/>
      <c r="K46" s="2"/>
      <c r="L46" s="2"/>
      <c r="M46" s="2"/>
      <c r="N46" s="2"/>
      <c r="O46" s="2"/>
      <c r="P46" s="2"/>
      <c r="Q46" s="2"/>
      <c r="R46" s="2"/>
      <c r="S46" s="2"/>
      <c r="T46" s="2"/>
      <c r="U46" s="2"/>
      <c r="V46" s="2"/>
      <c r="W46" s="2"/>
      <c r="X46" s="2"/>
      <c r="Y46" s="2"/>
      <c r="Z46" s="2"/>
      <c r="AA46" s="2"/>
    </row>
    <row r="47" spans="1:27" s="35" customFormat="1" ht="51" customHeight="1" x14ac:dyDescent="0.25">
      <c r="A47" s="23">
        <v>45</v>
      </c>
      <c r="B47" s="36" t="s">
        <v>184</v>
      </c>
      <c r="C47" s="36" t="s">
        <v>69</v>
      </c>
      <c r="D47" s="37" t="s">
        <v>185</v>
      </c>
      <c r="E47" s="38" t="s">
        <v>72</v>
      </c>
      <c r="F47" s="39" t="s">
        <v>186</v>
      </c>
      <c r="G47" s="22"/>
      <c r="H47" s="24"/>
      <c r="I47" s="2"/>
      <c r="J47" s="2"/>
      <c r="K47" s="2"/>
      <c r="L47" s="2"/>
      <c r="M47" s="2"/>
      <c r="N47" s="2"/>
      <c r="O47" s="2"/>
      <c r="P47" s="2"/>
      <c r="Q47" s="2"/>
      <c r="R47" s="2"/>
      <c r="S47" s="2"/>
      <c r="T47" s="2"/>
      <c r="U47" s="2"/>
      <c r="V47" s="2"/>
      <c r="W47" s="2"/>
      <c r="X47" s="2"/>
      <c r="Y47" s="2"/>
      <c r="Z47" s="2"/>
      <c r="AA47" s="2"/>
    </row>
    <row r="48" spans="1:27" s="35" customFormat="1" ht="38.25" customHeight="1" x14ac:dyDescent="0.25">
      <c r="A48" s="23">
        <v>46</v>
      </c>
      <c r="B48" s="36" t="s">
        <v>188</v>
      </c>
      <c r="C48" s="36" t="s">
        <v>69</v>
      </c>
      <c r="D48" s="37" t="s">
        <v>189</v>
      </c>
      <c r="E48" s="38" t="s">
        <v>40</v>
      </c>
      <c r="F48" s="39" t="s">
        <v>187</v>
      </c>
      <c r="G48" s="22"/>
      <c r="H48" s="24"/>
      <c r="I48" s="2"/>
      <c r="J48" s="2"/>
      <c r="K48" s="2"/>
      <c r="L48" s="2"/>
      <c r="M48" s="2"/>
      <c r="N48" s="2"/>
      <c r="O48" s="2"/>
      <c r="P48" s="2"/>
      <c r="Q48" s="2"/>
      <c r="R48" s="2"/>
      <c r="S48" s="2"/>
      <c r="T48" s="2"/>
      <c r="U48" s="2"/>
      <c r="V48" s="2"/>
      <c r="W48" s="2"/>
      <c r="X48" s="2"/>
      <c r="Y48" s="2"/>
      <c r="Z48" s="2"/>
      <c r="AA48" s="2"/>
    </row>
    <row r="49" spans="1:27" s="35" customFormat="1" ht="51" customHeight="1" x14ac:dyDescent="0.25">
      <c r="A49" s="23">
        <v>47</v>
      </c>
      <c r="B49" s="36" t="s">
        <v>190</v>
      </c>
      <c r="C49" s="36" t="s">
        <v>69</v>
      </c>
      <c r="D49" s="37" t="s">
        <v>189</v>
      </c>
      <c r="E49" s="38" t="s">
        <v>40</v>
      </c>
      <c r="F49" s="39" t="s">
        <v>191</v>
      </c>
      <c r="G49" s="22"/>
      <c r="H49" s="24"/>
      <c r="I49" s="2"/>
      <c r="J49" s="2"/>
      <c r="K49" s="2"/>
      <c r="L49" s="2"/>
      <c r="M49" s="2"/>
      <c r="N49" s="2"/>
      <c r="O49" s="2"/>
      <c r="P49" s="2"/>
      <c r="Q49" s="2"/>
      <c r="R49" s="2"/>
      <c r="S49" s="2"/>
      <c r="T49" s="2"/>
      <c r="U49" s="2"/>
      <c r="V49" s="2"/>
      <c r="W49" s="2"/>
      <c r="X49" s="2"/>
      <c r="Y49" s="2"/>
      <c r="Z49" s="2"/>
      <c r="AA49" s="2"/>
    </row>
    <row r="50" spans="1:27" s="35" customFormat="1" ht="51" customHeight="1" x14ac:dyDescent="0.25">
      <c r="A50" s="23">
        <v>48</v>
      </c>
      <c r="B50" s="36" t="s">
        <v>192</v>
      </c>
      <c r="C50" s="36" t="s">
        <v>69</v>
      </c>
      <c r="D50" s="37" t="s">
        <v>189</v>
      </c>
      <c r="E50" s="38" t="s">
        <v>40</v>
      </c>
      <c r="F50" s="39" t="s">
        <v>193</v>
      </c>
      <c r="G50" s="22"/>
      <c r="H50" s="24"/>
      <c r="I50" s="2"/>
      <c r="J50" s="2"/>
      <c r="K50" s="2"/>
      <c r="L50" s="2"/>
      <c r="M50" s="2"/>
      <c r="N50" s="2"/>
      <c r="O50" s="2"/>
      <c r="P50" s="2"/>
      <c r="Q50" s="2"/>
      <c r="R50" s="2"/>
      <c r="S50" s="2"/>
      <c r="T50" s="2"/>
      <c r="U50" s="2"/>
      <c r="V50" s="2"/>
      <c r="W50" s="2"/>
      <c r="X50" s="2"/>
      <c r="Y50" s="2"/>
      <c r="Z50" s="2"/>
      <c r="AA50" s="2"/>
    </row>
    <row r="51" spans="1:27" s="35" customFormat="1" ht="25.5" customHeight="1" x14ac:dyDescent="0.25">
      <c r="A51" s="23">
        <v>49</v>
      </c>
      <c r="B51" s="36" t="s">
        <v>194</v>
      </c>
      <c r="C51" s="36" t="s">
        <v>69</v>
      </c>
      <c r="D51" s="37" t="s">
        <v>195</v>
      </c>
      <c r="E51" s="38" t="s">
        <v>40</v>
      </c>
      <c r="F51" s="39" t="s">
        <v>196</v>
      </c>
      <c r="G51" s="22"/>
      <c r="H51" s="24"/>
      <c r="I51" s="2"/>
      <c r="J51" s="2"/>
      <c r="K51" s="2"/>
      <c r="L51" s="2"/>
      <c r="M51" s="2"/>
      <c r="N51" s="2"/>
      <c r="O51" s="2"/>
      <c r="P51" s="2"/>
      <c r="Q51" s="2"/>
      <c r="R51" s="2"/>
      <c r="S51" s="2"/>
      <c r="T51" s="2"/>
      <c r="U51" s="2"/>
      <c r="V51" s="2"/>
      <c r="W51" s="2"/>
      <c r="X51" s="2"/>
      <c r="Y51" s="2"/>
      <c r="Z51" s="2"/>
      <c r="AA51" s="2"/>
    </row>
    <row r="52" spans="1:27" s="35" customFormat="1" ht="89.25" customHeight="1" x14ac:dyDescent="0.25">
      <c r="A52" s="23">
        <v>50</v>
      </c>
      <c r="B52" s="36" t="s">
        <v>197</v>
      </c>
      <c r="C52" s="36" t="s">
        <v>69</v>
      </c>
      <c r="D52" s="37" t="s">
        <v>198</v>
      </c>
      <c r="E52" s="38" t="s">
        <v>40</v>
      </c>
      <c r="F52" s="39" t="s">
        <v>199</v>
      </c>
      <c r="G52" s="22"/>
      <c r="H52" s="24"/>
      <c r="I52" s="2"/>
      <c r="J52" s="2"/>
      <c r="K52" s="2"/>
      <c r="L52" s="2"/>
      <c r="M52" s="2"/>
      <c r="N52" s="2"/>
      <c r="O52" s="2"/>
      <c r="P52" s="2"/>
      <c r="Q52" s="2"/>
      <c r="R52" s="2"/>
      <c r="S52" s="2"/>
      <c r="T52" s="2"/>
      <c r="U52" s="2"/>
      <c r="V52" s="2"/>
      <c r="W52" s="2"/>
      <c r="X52" s="2"/>
      <c r="Y52" s="2"/>
      <c r="Z52" s="2"/>
      <c r="AA52" s="2"/>
    </row>
    <row r="53" spans="1:27" s="35" customFormat="1" ht="89.25" customHeight="1" x14ac:dyDescent="0.25">
      <c r="A53" s="23">
        <v>51</v>
      </c>
      <c r="B53" s="36" t="s">
        <v>200</v>
      </c>
      <c r="C53" s="36" t="s">
        <v>103</v>
      </c>
      <c r="D53" s="37" t="s">
        <v>201</v>
      </c>
      <c r="E53" s="38" t="s">
        <v>72</v>
      </c>
      <c r="F53" s="39" t="s">
        <v>202</v>
      </c>
      <c r="G53" s="22"/>
      <c r="H53" s="24"/>
      <c r="I53" s="2"/>
      <c r="J53" s="2"/>
      <c r="K53" s="2"/>
      <c r="L53" s="2"/>
      <c r="M53" s="2"/>
      <c r="N53" s="2"/>
      <c r="O53" s="2"/>
      <c r="P53" s="2"/>
      <c r="Q53" s="2"/>
      <c r="R53" s="2"/>
      <c r="S53" s="2"/>
      <c r="T53" s="2"/>
      <c r="U53" s="2"/>
      <c r="V53" s="2"/>
      <c r="W53" s="2"/>
      <c r="X53" s="2"/>
      <c r="Y53" s="2"/>
      <c r="Z53" s="2"/>
      <c r="AA53" s="2"/>
    </row>
    <row r="54" spans="1:27" s="35" customFormat="1" ht="51" customHeight="1" x14ac:dyDescent="0.25">
      <c r="A54" s="23">
        <v>52</v>
      </c>
      <c r="B54" s="36" t="s">
        <v>203</v>
      </c>
      <c r="C54" s="36" t="s">
        <v>69</v>
      </c>
      <c r="D54" s="37" t="s">
        <v>204</v>
      </c>
      <c r="E54" s="38" t="s">
        <v>72</v>
      </c>
      <c r="F54" s="39" t="s">
        <v>205</v>
      </c>
      <c r="G54" s="22"/>
      <c r="H54" s="24"/>
      <c r="I54" s="2"/>
      <c r="J54" s="2"/>
      <c r="K54" s="2"/>
      <c r="L54" s="2"/>
      <c r="M54" s="2"/>
      <c r="N54" s="2"/>
      <c r="O54" s="2"/>
      <c r="P54" s="2"/>
      <c r="Q54" s="2"/>
      <c r="R54" s="2"/>
      <c r="S54" s="2"/>
      <c r="T54" s="2"/>
      <c r="U54" s="2"/>
      <c r="V54" s="2"/>
      <c r="W54" s="2"/>
      <c r="X54" s="2"/>
      <c r="Y54" s="2"/>
      <c r="Z54" s="2"/>
      <c r="AA54" s="2"/>
    </row>
    <row r="55" spans="1:27" s="35" customFormat="1" ht="63.75" customHeight="1" x14ac:dyDescent="0.25">
      <c r="A55" s="23">
        <v>53</v>
      </c>
      <c r="B55" s="36" t="s">
        <v>206</v>
      </c>
      <c r="C55" s="36" t="s">
        <v>69</v>
      </c>
      <c r="D55" s="37" t="s">
        <v>208</v>
      </c>
      <c r="E55" s="38" t="s">
        <v>72</v>
      </c>
      <c r="F55" s="39" t="s">
        <v>207</v>
      </c>
      <c r="G55" s="22"/>
      <c r="H55" s="24"/>
      <c r="I55" s="2"/>
      <c r="J55" s="2"/>
      <c r="K55" s="2"/>
      <c r="L55" s="2"/>
      <c r="M55" s="2"/>
      <c r="N55" s="2"/>
      <c r="O55" s="2"/>
      <c r="P55" s="2"/>
      <c r="Q55" s="2"/>
      <c r="R55" s="2"/>
      <c r="S55" s="2"/>
      <c r="T55" s="2"/>
      <c r="U55" s="2"/>
      <c r="V55" s="2"/>
      <c r="W55" s="2"/>
      <c r="X55" s="2"/>
      <c r="Y55" s="2"/>
      <c r="Z55" s="2"/>
      <c r="AA55" s="2"/>
    </row>
    <row r="56" spans="1:27" s="35" customFormat="1" ht="51" customHeight="1" x14ac:dyDescent="0.25">
      <c r="A56" s="23">
        <v>54</v>
      </c>
      <c r="B56" s="36" t="s">
        <v>209</v>
      </c>
      <c r="C56" s="36" t="s">
        <v>69</v>
      </c>
      <c r="D56" s="37" t="s">
        <v>210</v>
      </c>
      <c r="E56" s="38" t="s">
        <v>40</v>
      </c>
      <c r="F56" s="39" t="s">
        <v>211</v>
      </c>
      <c r="G56" s="22"/>
      <c r="H56" s="24"/>
      <c r="I56" s="2"/>
      <c r="J56" s="2"/>
      <c r="K56" s="2"/>
      <c r="L56" s="2"/>
      <c r="M56" s="2"/>
      <c r="N56" s="2"/>
      <c r="O56" s="2"/>
      <c r="P56" s="2"/>
      <c r="Q56" s="2"/>
      <c r="R56" s="2"/>
      <c r="S56" s="2"/>
      <c r="T56" s="2"/>
      <c r="U56" s="2"/>
      <c r="V56" s="2"/>
      <c r="W56" s="2"/>
      <c r="X56" s="2"/>
      <c r="Y56" s="2"/>
      <c r="Z56" s="2"/>
      <c r="AA56" s="2"/>
    </row>
    <row r="57" spans="1:27" s="35" customFormat="1" ht="151.5" customHeight="1" x14ac:dyDescent="0.25">
      <c r="A57" s="23">
        <v>55</v>
      </c>
      <c r="B57" s="36" t="s">
        <v>212</v>
      </c>
      <c r="C57" s="36" t="s">
        <v>69</v>
      </c>
      <c r="D57" s="37" t="s">
        <v>213</v>
      </c>
      <c r="E57" s="38" t="s">
        <v>214</v>
      </c>
      <c r="F57" s="39" t="s">
        <v>215</v>
      </c>
      <c r="G57" s="22"/>
      <c r="H57" s="24"/>
      <c r="I57" s="2"/>
      <c r="J57" s="2"/>
      <c r="K57" s="2"/>
      <c r="L57" s="2"/>
      <c r="M57" s="2"/>
      <c r="N57" s="2"/>
      <c r="O57" s="2"/>
      <c r="P57" s="2"/>
      <c r="Q57" s="2"/>
      <c r="R57" s="2"/>
      <c r="S57" s="2"/>
      <c r="T57" s="2"/>
      <c r="U57" s="2"/>
      <c r="V57" s="2"/>
      <c r="W57" s="2"/>
      <c r="X57" s="2"/>
      <c r="Y57" s="2"/>
      <c r="Z57" s="2"/>
      <c r="AA57" s="2"/>
    </row>
    <row r="58" spans="1:27" s="35" customFormat="1" ht="179.25" customHeight="1" x14ac:dyDescent="0.25">
      <c r="A58" s="23">
        <v>56</v>
      </c>
      <c r="B58" s="36" t="s">
        <v>216</v>
      </c>
      <c r="C58" s="36" t="s">
        <v>69</v>
      </c>
      <c r="D58" s="37" t="s">
        <v>217</v>
      </c>
      <c r="E58" s="38" t="s">
        <v>72</v>
      </c>
      <c r="F58" s="39" t="s">
        <v>218</v>
      </c>
      <c r="G58" s="22"/>
      <c r="H58" s="24"/>
      <c r="I58" s="2"/>
      <c r="J58" s="2"/>
      <c r="K58" s="2"/>
      <c r="L58" s="2"/>
      <c r="M58" s="2"/>
      <c r="N58" s="2"/>
      <c r="O58" s="2"/>
      <c r="P58" s="2"/>
      <c r="Q58" s="2"/>
      <c r="R58" s="2"/>
      <c r="S58" s="2"/>
      <c r="T58" s="2"/>
      <c r="U58" s="2"/>
      <c r="V58" s="2"/>
      <c r="W58" s="2"/>
      <c r="X58" s="2"/>
      <c r="Y58" s="2"/>
      <c r="Z58" s="2"/>
      <c r="AA58" s="2"/>
    </row>
    <row r="59" spans="1:27" s="35" customFormat="1" ht="116.25" customHeight="1" x14ac:dyDescent="0.25">
      <c r="A59" s="23">
        <v>57</v>
      </c>
      <c r="B59" s="36" t="s">
        <v>219</v>
      </c>
      <c r="C59" s="36" t="s">
        <v>69</v>
      </c>
      <c r="D59" s="37" t="s">
        <v>217</v>
      </c>
      <c r="E59" s="38" t="s">
        <v>72</v>
      </c>
      <c r="F59" s="39" t="s">
        <v>220</v>
      </c>
      <c r="G59" s="22"/>
      <c r="H59" s="24"/>
      <c r="I59" s="2"/>
      <c r="J59" s="2"/>
      <c r="K59" s="2"/>
      <c r="L59" s="2"/>
      <c r="M59" s="2"/>
      <c r="N59" s="2"/>
      <c r="O59" s="2"/>
      <c r="P59" s="2"/>
      <c r="Q59" s="2"/>
      <c r="R59" s="2"/>
      <c r="S59" s="2"/>
      <c r="T59" s="2"/>
      <c r="U59" s="2"/>
      <c r="V59" s="2"/>
      <c r="W59" s="2"/>
      <c r="X59" s="2"/>
      <c r="Y59" s="2"/>
      <c r="Z59" s="2"/>
      <c r="AA59" s="2"/>
    </row>
    <row r="60" spans="1:27" s="35" customFormat="1" ht="162.75" customHeight="1" x14ac:dyDescent="0.25">
      <c r="A60" s="23">
        <v>58</v>
      </c>
      <c r="B60" s="36" t="s">
        <v>221</v>
      </c>
      <c r="C60" s="36" t="s">
        <v>69</v>
      </c>
      <c r="D60" s="37" t="s">
        <v>217</v>
      </c>
      <c r="E60" s="38" t="s">
        <v>72</v>
      </c>
      <c r="F60" s="39" t="s">
        <v>222</v>
      </c>
      <c r="G60" s="22"/>
      <c r="H60" s="24"/>
      <c r="I60" s="2"/>
      <c r="J60" s="2"/>
      <c r="K60" s="2"/>
      <c r="L60" s="2"/>
      <c r="M60" s="2"/>
      <c r="N60" s="2"/>
      <c r="O60" s="2"/>
      <c r="P60" s="2"/>
      <c r="Q60" s="2"/>
      <c r="R60" s="2"/>
      <c r="S60" s="2"/>
      <c r="T60" s="2"/>
      <c r="U60" s="2"/>
      <c r="V60" s="2"/>
      <c r="W60" s="2"/>
      <c r="X60" s="2"/>
      <c r="Y60" s="2"/>
      <c r="Z60" s="2"/>
      <c r="AA60" s="2"/>
    </row>
    <row r="61" spans="1:27" s="35" customFormat="1" ht="165.75" customHeight="1" x14ac:dyDescent="0.25">
      <c r="A61" s="23">
        <v>59</v>
      </c>
      <c r="B61" s="36" t="s">
        <v>223</v>
      </c>
      <c r="C61" s="36" t="s">
        <v>69</v>
      </c>
      <c r="D61" s="37" t="s">
        <v>217</v>
      </c>
      <c r="E61" s="38" t="s">
        <v>72</v>
      </c>
      <c r="F61" s="39" t="s">
        <v>222</v>
      </c>
      <c r="G61" s="22"/>
      <c r="H61" s="24"/>
      <c r="I61" s="2"/>
      <c r="J61" s="2"/>
      <c r="K61" s="2"/>
      <c r="L61" s="2"/>
      <c r="M61" s="2"/>
      <c r="N61" s="2"/>
      <c r="O61" s="2"/>
      <c r="P61" s="2"/>
      <c r="Q61" s="2"/>
      <c r="R61" s="2"/>
      <c r="S61" s="2"/>
      <c r="T61" s="2"/>
      <c r="U61" s="2"/>
      <c r="V61" s="2"/>
      <c r="W61" s="2"/>
      <c r="X61" s="2"/>
      <c r="Y61" s="2"/>
      <c r="Z61" s="2"/>
      <c r="AA61" s="2"/>
    </row>
    <row r="62" spans="1:27" s="35" customFormat="1" ht="162" customHeight="1" x14ac:dyDescent="0.25">
      <c r="A62" s="23">
        <v>60</v>
      </c>
      <c r="B62" s="36" t="s">
        <v>224</v>
      </c>
      <c r="C62" s="36" t="s">
        <v>69</v>
      </c>
      <c r="D62" s="37" t="s">
        <v>217</v>
      </c>
      <c r="E62" s="38" t="s">
        <v>72</v>
      </c>
      <c r="F62" s="39" t="s">
        <v>225</v>
      </c>
      <c r="G62" s="22"/>
      <c r="H62" s="24"/>
      <c r="I62" s="2"/>
      <c r="J62" s="2"/>
      <c r="K62" s="2"/>
      <c r="L62" s="2"/>
      <c r="M62" s="2"/>
      <c r="N62" s="2"/>
      <c r="O62" s="2"/>
      <c r="P62" s="2"/>
      <c r="Q62" s="2"/>
      <c r="R62" s="2"/>
      <c r="S62" s="2"/>
      <c r="T62" s="2"/>
      <c r="U62" s="2"/>
      <c r="V62" s="2"/>
      <c r="W62" s="2"/>
      <c r="X62" s="2"/>
      <c r="Y62" s="2"/>
      <c r="Z62" s="2"/>
      <c r="AA62" s="2"/>
    </row>
    <row r="63" spans="1:27" s="35" customFormat="1" ht="168" customHeight="1" x14ac:dyDescent="0.25">
      <c r="A63" s="23">
        <v>61</v>
      </c>
      <c r="B63" s="36" t="s">
        <v>226</v>
      </c>
      <c r="C63" s="36" t="s">
        <v>69</v>
      </c>
      <c r="D63" s="37" t="s">
        <v>217</v>
      </c>
      <c r="E63" s="38" t="s">
        <v>72</v>
      </c>
      <c r="F63" s="39" t="s">
        <v>225</v>
      </c>
      <c r="G63" s="22"/>
      <c r="H63" s="24"/>
      <c r="I63" s="2"/>
      <c r="J63" s="2"/>
      <c r="K63" s="2"/>
      <c r="L63" s="2"/>
      <c r="M63" s="2"/>
      <c r="N63" s="2"/>
      <c r="O63" s="2"/>
      <c r="P63" s="2"/>
      <c r="Q63" s="2"/>
      <c r="R63" s="2"/>
      <c r="S63" s="2"/>
      <c r="T63" s="2"/>
      <c r="U63" s="2"/>
      <c r="V63" s="2"/>
      <c r="W63" s="2"/>
      <c r="X63" s="2"/>
      <c r="Y63" s="2"/>
      <c r="Z63" s="2"/>
      <c r="AA63" s="2"/>
    </row>
    <row r="64" spans="1:27" s="35" customFormat="1" ht="114.75" customHeight="1" x14ac:dyDescent="0.25">
      <c r="A64" s="23">
        <v>62</v>
      </c>
      <c r="B64" s="36" t="s">
        <v>227</v>
      </c>
      <c r="C64" s="36" t="s">
        <v>69</v>
      </c>
      <c r="D64" s="37" t="s">
        <v>228</v>
      </c>
      <c r="E64" s="38" t="s">
        <v>72</v>
      </c>
      <c r="F64" s="39" t="s">
        <v>229</v>
      </c>
      <c r="G64" s="22"/>
      <c r="H64" s="24"/>
      <c r="I64" s="2"/>
      <c r="J64" s="2"/>
      <c r="K64" s="2"/>
      <c r="L64" s="2"/>
      <c r="M64" s="2"/>
      <c r="N64" s="2"/>
      <c r="O64" s="2"/>
      <c r="P64" s="2"/>
      <c r="Q64" s="2"/>
      <c r="R64" s="2"/>
      <c r="S64" s="2"/>
      <c r="T64" s="2"/>
      <c r="U64" s="2"/>
      <c r="V64" s="2"/>
      <c r="W64" s="2"/>
      <c r="X64" s="2"/>
      <c r="Y64" s="2"/>
      <c r="Z64" s="2"/>
      <c r="AA64" s="2"/>
    </row>
    <row r="65" spans="1:27" s="35" customFormat="1" ht="140.25" customHeight="1" x14ac:dyDescent="0.25">
      <c r="A65" s="23">
        <v>63</v>
      </c>
      <c r="B65" s="36" t="s">
        <v>230</v>
      </c>
      <c r="C65" s="36" t="s">
        <v>69</v>
      </c>
      <c r="D65" s="37" t="s">
        <v>231</v>
      </c>
      <c r="E65" s="38"/>
      <c r="F65" s="39" t="s">
        <v>232</v>
      </c>
      <c r="G65" s="22"/>
      <c r="H65" s="24"/>
      <c r="I65" s="2"/>
      <c r="J65" s="2"/>
      <c r="K65" s="2"/>
      <c r="L65" s="2"/>
      <c r="M65" s="2"/>
      <c r="N65" s="2"/>
      <c r="O65" s="2"/>
      <c r="P65" s="2"/>
      <c r="Q65" s="2"/>
      <c r="R65" s="2"/>
      <c r="S65" s="2"/>
      <c r="T65" s="2"/>
      <c r="U65" s="2"/>
      <c r="V65" s="2"/>
      <c r="W65" s="2"/>
      <c r="X65" s="2"/>
      <c r="Y65" s="2"/>
      <c r="Z65" s="2"/>
      <c r="AA65" s="2"/>
    </row>
    <row r="66" spans="1:27" s="35" customFormat="1" ht="89.25" customHeight="1" x14ac:dyDescent="0.25">
      <c r="A66" s="23">
        <v>64</v>
      </c>
      <c r="B66" s="36" t="s">
        <v>233</v>
      </c>
      <c r="C66" s="36" t="s">
        <v>69</v>
      </c>
      <c r="D66" s="37" t="s">
        <v>234</v>
      </c>
      <c r="E66" s="38" t="s">
        <v>72</v>
      </c>
      <c r="F66" s="39" t="s">
        <v>235</v>
      </c>
      <c r="G66" s="22"/>
      <c r="H66" s="24"/>
      <c r="I66" s="2"/>
      <c r="J66" s="2"/>
      <c r="K66" s="2"/>
      <c r="L66" s="2"/>
      <c r="M66" s="2"/>
      <c r="N66" s="2"/>
      <c r="O66" s="2"/>
      <c r="P66" s="2"/>
      <c r="Q66" s="2"/>
      <c r="R66" s="2"/>
      <c r="S66" s="2"/>
      <c r="T66" s="2"/>
      <c r="U66" s="2"/>
      <c r="V66" s="2"/>
      <c r="W66" s="2"/>
      <c r="X66" s="2"/>
      <c r="Y66" s="2"/>
      <c r="Z66" s="2"/>
      <c r="AA66" s="2"/>
    </row>
    <row r="67" spans="1:27" s="35" customFormat="1" ht="77.25" customHeight="1" x14ac:dyDescent="0.25">
      <c r="A67" s="23">
        <v>65</v>
      </c>
      <c r="B67" s="36" t="s">
        <v>236</v>
      </c>
      <c r="C67" s="36" t="s">
        <v>103</v>
      </c>
      <c r="D67" s="37" t="s">
        <v>237</v>
      </c>
      <c r="E67" s="38" t="s">
        <v>40</v>
      </c>
      <c r="F67" s="39" t="s">
        <v>238</v>
      </c>
      <c r="G67" s="22"/>
      <c r="H67" s="24"/>
      <c r="I67" s="2"/>
      <c r="J67" s="2"/>
      <c r="K67" s="2"/>
      <c r="L67" s="2"/>
      <c r="M67" s="2"/>
      <c r="N67" s="2"/>
      <c r="O67" s="2"/>
      <c r="P67" s="2"/>
      <c r="Q67" s="2"/>
      <c r="R67" s="2"/>
      <c r="S67" s="2"/>
      <c r="T67" s="2"/>
      <c r="U67" s="2"/>
      <c r="V67" s="2"/>
      <c r="W67" s="2"/>
      <c r="X67" s="2"/>
      <c r="Y67" s="2"/>
      <c r="Z67" s="2"/>
      <c r="AA67" s="2"/>
    </row>
    <row r="68" spans="1:27" s="35" customFormat="1" ht="89.25" customHeight="1" x14ac:dyDescent="0.25">
      <c r="A68" s="23">
        <v>66</v>
      </c>
      <c r="B68" s="36" t="s">
        <v>239</v>
      </c>
      <c r="C68" s="36" t="s">
        <v>69</v>
      </c>
      <c r="D68" s="37" t="s">
        <v>240</v>
      </c>
      <c r="E68" s="38"/>
      <c r="F68" s="39" t="s">
        <v>241</v>
      </c>
      <c r="G68" s="22"/>
      <c r="H68" s="24"/>
      <c r="I68" s="2"/>
      <c r="J68" s="2"/>
      <c r="K68" s="2"/>
      <c r="L68" s="2"/>
      <c r="M68" s="2"/>
      <c r="N68" s="2"/>
      <c r="O68" s="2"/>
      <c r="P68" s="2"/>
      <c r="Q68" s="2"/>
      <c r="R68" s="2"/>
      <c r="S68" s="2"/>
      <c r="T68" s="2"/>
      <c r="U68" s="2"/>
      <c r="V68" s="2"/>
      <c r="W68" s="2"/>
      <c r="X68" s="2"/>
      <c r="Y68" s="2"/>
      <c r="Z68" s="2"/>
      <c r="AA68" s="2"/>
    </row>
    <row r="69" spans="1:27" s="35" customFormat="1" ht="63.75" customHeight="1" x14ac:dyDescent="0.25">
      <c r="A69" s="23">
        <v>67</v>
      </c>
      <c r="B69" s="36" t="s">
        <v>242</v>
      </c>
      <c r="C69" s="36" t="s">
        <v>69</v>
      </c>
      <c r="D69" s="37" t="s">
        <v>243</v>
      </c>
      <c r="E69" s="38"/>
      <c r="F69" s="39" t="s">
        <v>244</v>
      </c>
      <c r="G69" s="22"/>
      <c r="H69" s="24"/>
      <c r="I69" s="2"/>
      <c r="J69" s="2"/>
      <c r="K69" s="2"/>
      <c r="L69" s="2"/>
      <c r="M69" s="2"/>
      <c r="N69" s="2"/>
      <c r="O69" s="2"/>
      <c r="P69" s="2"/>
      <c r="Q69" s="2"/>
      <c r="R69" s="2"/>
      <c r="S69" s="2"/>
      <c r="T69" s="2"/>
      <c r="U69" s="2"/>
      <c r="V69" s="2"/>
      <c r="W69" s="2"/>
      <c r="X69" s="2"/>
      <c r="Y69" s="2"/>
      <c r="Z69" s="2"/>
      <c r="AA69" s="2"/>
    </row>
    <row r="70" spans="1:27" s="35" customFormat="1" ht="159.75" customHeight="1" x14ac:dyDescent="0.25">
      <c r="A70" s="23">
        <v>68</v>
      </c>
      <c r="B70" s="36" t="s">
        <v>245</v>
      </c>
      <c r="C70" s="36" t="s">
        <v>69</v>
      </c>
      <c r="D70" s="37" t="s">
        <v>246</v>
      </c>
      <c r="E70" s="38" t="s">
        <v>72</v>
      </c>
      <c r="F70" s="39" t="s">
        <v>248</v>
      </c>
      <c r="G70" s="22"/>
      <c r="H70" s="24"/>
      <c r="I70" s="2"/>
      <c r="J70" s="2"/>
      <c r="K70" s="2"/>
      <c r="L70" s="2"/>
      <c r="M70" s="2"/>
      <c r="N70" s="2"/>
      <c r="O70" s="2"/>
      <c r="P70" s="2"/>
      <c r="Q70" s="2"/>
      <c r="R70" s="2"/>
      <c r="S70" s="2"/>
      <c r="T70" s="2"/>
      <c r="U70" s="2"/>
      <c r="V70" s="2"/>
      <c r="W70" s="2"/>
      <c r="X70" s="2"/>
      <c r="Y70" s="2"/>
      <c r="Z70" s="2"/>
      <c r="AA70" s="2"/>
    </row>
    <row r="71" spans="1:27" s="35" customFormat="1" ht="166.5" customHeight="1" x14ac:dyDescent="0.25">
      <c r="A71" s="23">
        <v>69</v>
      </c>
      <c r="B71" s="36" t="s">
        <v>247</v>
      </c>
      <c r="C71" s="36" t="s">
        <v>69</v>
      </c>
      <c r="D71" s="37" t="s">
        <v>246</v>
      </c>
      <c r="E71" s="38" t="s">
        <v>72</v>
      </c>
      <c r="F71" s="39" t="s">
        <v>249</v>
      </c>
      <c r="G71" s="22"/>
      <c r="H71" s="24"/>
      <c r="I71" s="2"/>
      <c r="J71" s="2"/>
      <c r="K71" s="2"/>
      <c r="L71" s="2"/>
      <c r="M71" s="2"/>
      <c r="N71" s="2"/>
      <c r="O71" s="2"/>
      <c r="P71" s="2"/>
      <c r="Q71" s="2"/>
      <c r="R71" s="2"/>
      <c r="S71" s="2"/>
      <c r="T71" s="2"/>
      <c r="U71" s="2"/>
      <c r="V71" s="2"/>
      <c r="W71" s="2"/>
      <c r="X71" s="2"/>
      <c r="Y71" s="2"/>
      <c r="Z71" s="2"/>
      <c r="AA71" s="2"/>
    </row>
    <row r="72" spans="1:27" s="35" customFormat="1" ht="152.25" customHeight="1" x14ac:dyDescent="0.25">
      <c r="A72" s="23">
        <v>70</v>
      </c>
      <c r="B72" s="36" t="s">
        <v>250</v>
      </c>
      <c r="C72" s="36" t="s">
        <v>69</v>
      </c>
      <c r="D72" s="37" t="s">
        <v>246</v>
      </c>
      <c r="E72" s="38" t="s">
        <v>72</v>
      </c>
      <c r="F72" s="39" t="s">
        <v>251</v>
      </c>
      <c r="G72" s="22"/>
      <c r="H72" s="24"/>
      <c r="I72" s="2"/>
      <c r="J72" s="2"/>
      <c r="K72" s="2"/>
      <c r="L72" s="2"/>
      <c r="M72" s="2"/>
      <c r="N72" s="2"/>
      <c r="O72" s="2"/>
      <c r="P72" s="2"/>
      <c r="Q72" s="2"/>
      <c r="R72" s="2"/>
      <c r="S72" s="2"/>
      <c r="T72" s="2"/>
      <c r="U72" s="2"/>
      <c r="V72" s="2"/>
      <c r="W72" s="2"/>
      <c r="X72" s="2"/>
      <c r="Y72" s="2"/>
      <c r="Z72" s="2"/>
      <c r="AA72" s="2"/>
    </row>
    <row r="73" spans="1:27" s="35" customFormat="1" ht="153.75" customHeight="1" x14ac:dyDescent="0.25">
      <c r="A73" s="23">
        <v>71</v>
      </c>
      <c r="B73" s="36" t="s">
        <v>252</v>
      </c>
      <c r="C73" s="36" t="s">
        <v>69</v>
      </c>
      <c r="D73" s="37" t="s">
        <v>246</v>
      </c>
      <c r="E73" s="38" t="s">
        <v>72</v>
      </c>
      <c r="F73" s="39" t="s">
        <v>253</v>
      </c>
      <c r="G73" s="22"/>
      <c r="H73" s="24"/>
      <c r="I73" s="2"/>
      <c r="J73" s="2"/>
      <c r="K73" s="2"/>
      <c r="L73" s="2"/>
      <c r="M73" s="2"/>
      <c r="N73" s="2"/>
      <c r="O73" s="2"/>
      <c r="P73" s="2"/>
      <c r="Q73" s="2"/>
      <c r="R73" s="2"/>
      <c r="S73" s="2"/>
      <c r="T73" s="2"/>
      <c r="U73" s="2"/>
      <c r="V73" s="2"/>
      <c r="W73" s="2"/>
      <c r="X73" s="2"/>
      <c r="Y73" s="2"/>
      <c r="Z73" s="2"/>
      <c r="AA73" s="2"/>
    </row>
    <row r="74" spans="1:27" s="35" customFormat="1" ht="139.5" customHeight="1" x14ac:dyDescent="0.25">
      <c r="A74" s="23">
        <v>72</v>
      </c>
      <c r="B74" s="36" t="s">
        <v>254</v>
      </c>
      <c r="C74" s="36" t="s">
        <v>69</v>
      </c>
      <c r="D74" s="37" t="s">
        <v>246</v>
      </c>
      <c r="E74" s="38" t="s">
        <v>72</v>
      </c>
      <c r="F74" s="39" t="s">
        <v>255</v>
      </c>
      <c r="G74" s="22"/>
      <c r="H74" s="24"/>
      <c r="I74" s="2"/>
      <c r="J74" s="2"/>
      <c r="K74" s="2"/>
      <c r="L74" s="2"/>
      <c r="M74" s="2"/>
      <c r="N74" s="2"/>
      <c r="O74" s="2"/>
      <c r="P74" s="2"/>
      <c r="Q74" s="2"/>
      <c r="R74" s="2"/>
      <c r="S74" s="2"/>
      <c r="T74" s="2"/>
      <c r="U74" s="2"/>
      <c r="V74" s="2"/>
      <c r="W74" s="2"/>
      <c r="X74" s="2"/>
      <c r="Y74" s="2"/>
      <c r="Z74" s="2"/>
      <c r="AA74" s="2"/>
    </row>
    <row r="75" spans="1:27" s="35" customFormat="1" ht="165.75" customHeight="1" x14ac:dyDescent="0.25">
      <c r="A75" s="23">
        <v>73</v>
      </c>
      <c r="B75" s="36" t="s">
        <v>256</v>
      </c>
      <c r="C75" s="36" t="s">
        <v>69</v>
      </c>
      <c r="D75" s="37" t="s">
        <v>246</v>
      </c>
      <c r="E75" s="38" t="s">
        <v>72</v>
      </c>
      <c r="F75" s="39" t="s">
        <v>255</v>
      </c>
      <c r="G75" s="22"/>
      <c r="H75" s="24"/>
      <c r="I75" s="2"/>
      <c r="J75" s="2"/>
      <c r="K75" s="2"/>
      <c r="L75" s="2"/>
      <c r="M75" s="2"/>
      <c r="N75" s="2"/>
      <c r="O75" s="2"/>
      <c r="P75" s="2"/>
      <c r="Q75" s="2"/>
      <c r="R75" s="2"/>
      <c r="S75" s="2"/>
      <c r="T75" s="2"/>
      <c r="U75" s="2"/>
      <c r="V75" s="2"/>
      <c r="W75" s="2"/>
      <c r="X75" s="2"/>
      <c r="Y75" s="2"/>
      <c r="Z75" s="2"/>
      <c r="AA75" s="2"/>
    </row>
    <row r="76" spans="1:27" s="35" customFormat="1" ht="51" customHeight="1" x14ac:dyDescent="0.25">
      <c r="A76" s="23">
        <v>74</v>
      </c>
      <c r="B76" s="36" t="s">
        <v>257</v>
      </c>
      <c r="C76" s="36" t="s">
        <v>69</v>
      </c>
      <c r="D76" s="37" t="s">
        <v>246</v>
      </c>
      <c r="E76" s="38" t="s">
        <v>72</v>
      </c>
      <c r="F76" s="39" t="s">
        <v>258</v>
      </c>
      <c r="G76" s="22"/>
      <c r="H76" s="24"/>
      <c r="I76" s="2"/>
      <c r="J76" s="2"/>
      <c r="K76" s="2"/>
      <c r="L76" s="2"/>
      <c r="M76" s="2"/>
      <c r="N76" s="2"/>
      <c r="O76" s="2"/>
      <c r="P76" s="2"/>
      <c r="Q76" s="2"/>
      <c r="R76" s="2"/>
      <c r="S76" s="2"/>
      <c r="T76" s="2"/>
      <c r="U76" s="2"/>
      <c r="V76" s="2"/>
      <c r="W76" s="2"/>
      <c r="X76" s="2"/>
      <c r="Y76" s="2"/>
      <c r="Z76" s="2"/>
      <c r="AA76" s="2"/>
    </row>
    <row r="77" spans="1:27" s="35" customFormat="1" ht="63.75" customHeight="1" x14ac:dyDescent="0.25">
      <c r="A77" s="23">
        <v>75</v>
      </c>
      <c r="B77" s="36" t="s">
        <v>259</v>
      </c>
      <c r="C77" s="36" t="s">
        <v>69</v>
      </c>
      <c r="D77" s="37" t="s">
        <v>260</v>
      </c>
      <c r="E77" s="38" t="s">
        <v>72</v>
      </c>
      <c r="F77" s="39" t="s">
        <v>261</v>
      </c>
      <c r="G77" s="22"/>
      <c r="H77" s="24"/>
      <c r="I77" s="2"/>
      <c r="J77" s="2"/>
      <c r="K77" s="2"/>
      <c r="L77" s="2"/>
      <c r="M77" s="2"/>
      <c r="N77" s="2"/>
      <c r="O77" s="2"/>
      <c r="P77" s="2"/>
      <c r="Q77" s="2"/>
      <c r="R77" s="2"/>
      <c r="S77" s="2"/>
      <c r="T77" s="2"/>
      <c r="U77" s="2"/>
      <c r="V77" s="2"/>
      <c r="W77" s="2"/>
      <c r="X77" s="2"/>
      <c r="Y77" s="2"/>
      <c r="Z77" s="2"/>
      <c r="AA77" s="2"/>
    </row>
    <row r="78" spans="1:27" s="35" customFormat="1" ht="51" customHeight="1" x14ac:dyDescent="0.25">
      <c r="A78" s="23">
        <v>76</v>
      </c>
      <c r="B78" s="36" t="s">
        <v>263</v>
      </c>
      <c r="C78" s="36" t="s">
        <v>69</v>
      </c>
      <c r="D78" s="37" t="s">
        <v>260</v>
      </c>
      <c r="E78" s="38" t="s">
        <v>72</v>
      </c>
      <c r="F78" s="39" t="s">
        <v>262</v>
      </c>
      <c r="G78" s="22"/>
      <c r="H78" s="24"/>
      <c r="I78" s="2"/>
      <c r="J78" s="2"/>
      <c r="K78" s="2"/>
      <c r="L78" s="2"/>
      <c r="M78" s="2"/>
      <c r="N78" s="2"/>
      <c r="O78" s="2"/>
      <c r="P78" s="2"/>
      <c r="Q78" s="2"/>
      <c r="R78" s="2"/>
      <c r="S78" s="2"/>
      <c r="T78" s="2"/>
      <c r="U78" s="2"/>
      <c r="V78" s="2"/>
      <c r="W78" s="2"/>
      <c r="X78" s="2"/>
      <c r="Y78" s="2"/>
      <c r="Z78" s="2"/>
      <c r="AA78" s="2"/>
    </row>
    <row r="79" spans="1:27" s="35" customFormat="1" ht="51" customHeight="1" x14ac:dyDescent="0.25">
      <c r="A79" s="23">
        <v>77</v>
      </c>
      <c r="B79" s="36" t="s">
        <v>264</v>
      </c>
      <c r="C79" s="36" t="s">
        <v>69</v>
      </c>
      <c r="D79" s="37" t="s">
        <v>260</v>
      </c>
      <c r="E79" s="38" t="s">
        <v>72</v>
      </c>
      <c r="F79" s="39" t="s">
        <v>265</v>
      </c>
      <c r="G79" s="22"/>
      <c r="H79" s="24"/>
      <c r="I79" s="2"/>
      <c r="J79" s="2"/>
      <c r="K79" s="2"/>
      <c r="L79" s="2"/>
      <c r="M79" s="2"/>
      <c r="N79" s="2"/>
      <c r="O79" s="2"/>
      <c r="P79" s="2"/>
      <c r="Q79" s="2"/>
      <c r="R79" s="2"/>
      <c r="S79" s="2"/>
      <c r="T79" s="2"/>
      <c r="U79" s="2"/>
      <c r="V79" s="2"/>
      <c r="W79" s="2"/>
      <c r="X79" s="2"/>
      <c r="Y79" s="2"/>
      <c r="Z79" s="2"/>
      <c r="AA79" s="2"/>
    </row>
    <row r="80" spans="1:27" s="35" customFormat="1" ht="280.5" customHeight="1" x14ac:dyDescent="0.25">
      <c r="A80" s="23">
        <v>78</v>
      </c>
      <c r="B80" s="36" t="s">
        <v>266</v>
      </c>
      <c r="C80" s="36" t="s">
        <v>69</v>
      </c>
      <c r="D80" s="37" t="s">
        <v>267</v>
      </c>
      <c r="E80" s="38" t="s">
        <v>72</v>
      </c>
      <c r="F80" s="39" t="s">
        <v>268</v>
      </c>
      <c r="G80" s="22"/>
      <c r="H80" s="24"/>
      <c r="I80" s="2"/>
      <c r="J80" s="2"/>
      <c r="K80" s="2"/>
      <c r="L80" s="2"/>
      <c r="M80" s="2"/>
      <c r="N80" s="2"/>
      <c r="O80" s="2"/>
      <c r="P80" s="2"/>
      <c r="Q80" s="2"/>
      <c r="R80" s="2"/>
      <c r="S80" s="2"/>
      <c r="T80" s="2"/>
      <c r="U80" s="2"/>
      <c r="V80" s="2"/>
      <c r="W80" s="2"/>
      <c r="X80" s="2"/>
      <c r="Y80" s="2"/>
      <c r="Z80" s="2"/>
      <c r="AA80" s="2"/>
    </row>
    <row r="81" spans="1:27" s="35" customFormat="1" x14ac:dyDescent="0.25">
      <c r="A81" s="23">
        <v>79</v>
      </c>
      <c r="B81" s="36" t="s">
        <v>269</v>
      </c>
      <c r="C81" s="36" t="s">
        <v>69</v>
      </c>
      <c r="D81" s="37" t="s">
        <v>270</v>
      </c>
      <c r="E81" s="38" t="s">
        <v>72</v>
      </c>
      <c r="F81" s="39" t="s">
        <v>271</v>
      </c>
      <c r="G81" s="22"/>
      <c r="H81" s="24"/>
      <c r="I81" s="2"/>
      <c r="J81" s="2"/>
      <c r="K81" s="2"/>
      <c r="L81" s="2"/>
      <c r="M81" s="2"/>
      <c r="N81" s="2"/>
      <c r="O81" s="2"/>
      <c r="P81" s="2"/>
      <c r="Q81" s="2"/>
      <c r="R81" s="2"/>
      <c r="S81" s="2"/>
      <c r="T81" s="2"/>
      <c r="U81" s="2"/>
      <c r="V81" s="2"/>
      <c r="W81" s="2"/>
      <c r="X81" s="2"/>
      <c r="Y81" s="2"/>
      <c r="Z81" s="2"/>
      <c r="AA81" s="2"/>
    </row>
    <row r="82" spans="1:27" s="35" customFormat="1" ht="140.25" customHeight="1" x14ac:dyDescent="0.25">
      <c r="A82" s="23">
        <v>80</v>
      </c>
      <c r="B82" s="36" t="s">
        <v>272</v>
      </c>
      <c r="C82" s="36" t="s">
        <v>69</v>
      </c>
      <c r="D82" s="37" t="s">
        <v>273</v>
      </c>
      <c r="E82" s="38"/>
      <c r="F82" s="39" t="s">
        <v>274</v>
      </c>
      <c r="G82" s="22"/>
      <c r="H82" s="24"/>
      <c r="I82" s="2"/>
      <c r="J82" s="2"/>
      <c r="K82" s="2"/>
      <c r="L82" s="2"/>
      <c r="M82" s="2"/>
      <c r="N82" s="2"/>
      <c r="O82" s="2"/>
      <c r="P82" s="2"/>
      <c r="Q82" s="2"/>
      <c r="R82" s="2"/>
      <c r="S82" s="2"/>
      <c r="T82" s="2"/>
      <c r="U82" s="2"/>
      <c r="V82" s="2"/>
      <c r="W82" s="2"/>
      <c r="X82" s="2"/>
      <c r="Y82" s="2"/>
      <c r="Z82" s="2"/>
      <c r="AA82" s="2"/>
    </row>
    <row r="83" spans="1:27" s="35" customFormat="1" ht="76.5" customHeight="1" x14ac:dyDescent="0.25">
      <c r="A83" s="23">
        <v>81</v>
      </c>
      <c r="B83" s="36" t="s">
        <v>275</v>
      </c>
      <c r="C83" s="36" t="s">
        <v>69</v>
      </c>
      <c r="D83" s="37" t="s">
        <v>276</v>
      </c>
      <c r="E83" s="38" t="s">
        <v>72</v>
      </c>
      <c r="F83" s="39" t="s">
        <v>277</v>
      </c>
      <c r="G83" s="22"/>
      <c r="H83" s="24"/>
      <c r="I83" s="2"/>
      <c r="J83" s="2"/>
      <c r="K83" s="2"/>
      <c r="L83" s="2"/>
      <c r="M83" s="2"/>
      <c r="N83" s="2"/>
      <c r="O83" s="2"/>
      <c r="P83" s="2"/>
      <c r="Q83" s="2"/>
      <c r="R83" s="2"/>
      <c r="S83" s="2"/>
      <c r="T83" s="2"/>
      <c r="U83" s="2"/>
      <c r="V83" s="2"/>
      <c r="W83" s="2"/>
      <c r="X83" s="2"/>
      <c r="Y83" s="2"/>
      <c r="Z83" s="2"/>
      <c r="AA83" s="2"/>
    </row>
    <row r="84" spans="1:27" s="35" customFormat="1" ht="76.5" customHeight="1" x14ac:dyDescent="0.25">
      <c r="A84" s="23">
        <v>82</v>
      </c>
      <c r="B84" s="36" t="s">
        <v>278</v>
      </c>
      <c r="C84" s="36" t="s">
        <v>69</v>
      </c>
      <c r="D84" s="37" t="s">
        <v>279</v>
      </c>
      <c r="E84" s="38" t="s">
        <v>40</v>
      </c>
      <c r="F84" s="39" t="s">
        <v>280</v>
      </c>
      <c r="G84" s="22"/>
      <c r="H84" s="24"/>
      <c r="I84" s="2"/>
      <c r="J84" s="2"/>
      <c r="K84" s="2"/>
      <c r="L84" s="2"/>
      <c r="M84" s="2"/>
      <c r="N84" s="2"/>
      <c r="O84" s="2"/>
      <c r="P84" s="2"/>
      <c r="Q84" s="2"/>
      <c r="R84" s="2"/>
      <c r="S84" s="2"/>
      <c r="T84" s="2"/>
      <c r="U84" s="2"/>
      <c r="V84" s="2"/>
      <c r="W84" s="2"/>
      <c r="X84" s="2"/>
      <c r="Y84" s="2"/>
      <c r="Z84" s="2"/>
      <c r="AA84" s="2"/>
    </row>
    <row r="85" spans="1:27" s="35" customFormat="1" ht="102" customHeight="1" x14ac:dyDescent="0.25">
      <c r="A85" s="23">
        <v>83</v>
      </c>
      <c r="B85" s="36" t="s">
        <v>281</v>
      </c>
      <c r="C85" s="36" t="s">
        <v>69</v>
      </c>
      <c r="D85" s="37" t="s">
        <v>273</v>
      </c>
      <c r="E85" s="38"/>
      <c r="F85" s="39" t="s">
        <v>282</v>
      </c>
      <c r="G85" s="22"/>
      <c r="H85" s="24"/>
      <c r="I85" s="2"/>
      <c r="J85" s="2"/>
      <c r="K85" s="2"/>
      <c r="L85" s="2"/>
      <c r="M85" s="2"/>
      <c r="N85" s="2"/>
      <c r="O85" s="2"/>
      <c r="P85" s="2"/>
      <c r="Q85" s="2"/>
      <c r="R85" s="2"/>
      <c r="S85" s="2"/>
      <c r="T85" s="2"/>
      <c r="U85" s="2"/>
      <c r="V85" s="2"/>
      <c r="W85" s="2"/>
      <c r="X85" s="2"/>
      <c r="Y85" s="2"/>
      <c r="Z85" s="2"/>
      <c r="AA85" s="2"/>
    </row>
    <row r="86" spans="1:27" s="35" customFormat="1" ht="25.5" customHeight="1" x14ac:dyDescent="0.25">
      <c r="A86" s="23">
        <v>84</v>
      </c>
      <c r="B86" s="36" t="s">
        <v>284</v>
      </c>
      <c r="C86" s="36" t="s">
        <v>69</v>
      </c>
      <c r="D86" s="37" t="s">
        <v>285</v>
      </c>
      <c r="E86" s="38" t="s">
        <v>40</v>
      </c>
      <c r="F86" s="39" t="s">
        <v>286</v>
      </c>
      <c r="G86" s="22"/>
      <c r="H86" s="24"/>
      <c r="I86" s="2"/>
      <c r="J86" s="2"/>
      <c r="K86" s="2"/>
      <c r="L86" s="2"/>
      <c r="M86" s="2"/>
      <c r="N86" s="2"/>
      <c r="O86" s="2"/>
      <c r="P86" s="2"/>
      <c r="Q86" s="2"/>
      <c r="R86" s="2"/>
      <c r="S86" s="2"/>
      <c r="T86" s="2"/>
      <c r="U86" s="2"/>
      <c r="V86" s="2"/>
      <c r="W86" s="2"/>
      <c r="X86" s="2"/>
      <c r="Y86" s="2"/>
      <c r="Z86" s="2"/>
      <c r="AA86" s="2"/>
    </row>
    <row r="87" spans="1:27" s="35" customFormat="1" ht="140.25" customHeight="1" x14ac:dyDescent="0.25">
      <c r="A87" s="23">
        <v>85</v>
      </c>
      <c r="B87" s="36" t="s">
        <v>287</v>
      </c>
      <c r="C87" s="36" t="s">
        <v>69</v>
      </c>
      <c r="D87" s="37" t="s">
        <v>289</v>
      </c>
      <c r="E87" s="38" t="s">
        <v>40</v>
      </c>
      <c r="F87" s="39" t="s">
        <v>288</v>
      </c>
      <c r="G87" s="22"/>
      <c r="H87" s="24"/>
      <c r="I87" s="2"/>
      <c r="J87" s="2"/>
      <c r="K87" s="2"/>
      <c r="L87" s="2"/>
      <c r="M87" s="2"/>
      <c r="N87" s="2"/>
      <c r="O87" s="2"/>
      <c r="P87" s="2"/>
      <c r="Q87" s="2"/>
      <c r="R87" s="2"/>
      <c r="S87" s="2"/>
      <c r="T87" s="2"/>
      <c r="U87" s="2"/>
      <c r="V87" s="2"/>
      <c r="W87" s="2"/>
      <c r="X87" s="2"/>
      <c r="Y87" s="2"/>
      <c r="Z87" s="2"/>
      <c r="AA87" s="2"/>
    </row>
    <row r="88" spans="1:27" s="35" customFormat="1" ht="104.25" customHeight="1" x14ac:dyDescent="0.25">
      <c r="A88" s="23">
        <v>86</v>
      </c>
      <c r="B88" s="36" t="s">
        <v>290</v>
      </c>
      <c r="C88" s="36" t="s">
        <v>69</v>
      </c>
      <c r="D88" s="37" t="s">
        <v>243</v>
      </c>
      <c r="E88" s="38" t="s">
        <v>72</v>
      </c>
      <c r="F88" s="39" t="s">
        <v>291</v>
      </c>
      <c r="G88" s="22"/>
      <c r="H88" s="24"/>
      <c r="I88" s="2"/>
      <c r="J88" s="2"/>
      <c r="K88" s="2"/>
      <c r="L88" s="2"/>
      <c r="M88" s="2"/>
      <c r="N88" s="2"/>
      <c r="O88" s="2"/>
      <c r="P88" s="2"/>
      <c r="Q88" s="2"/>
      <c r="R88" s="2"/>
      <c r="S88" s="2"/>
      <c r="T88" s="2"/>
      <c r="U88" s="2"/>
      <c r="V88" s="2"/>
      <c r="W88" s="2"/>
      <c r="X88" s="2"/>
      <c r="Y88" s="2"/>
      <c r="Z88" s="2"/>
      <c r="AA88" s="2"/>
    </row>
    <row r="89" spans="1:27" s="35" customFormat="1" ht="114.75" customHeight="1" x14ac:dyDescent="0.25">
      <c r="A89" s="23">
        <v>87</v>
      </c>
      <c r="B89" s="36" t="s">
        <v>292</v>
      </c>
      <c r="C89" s="36" t="s">
        <v>69</v>
      </c>
      <c r="D89" s="37" t="s">
        <v>243</v>
      </c>
      <c r="E89" s="38" t="s">
        <v>72</v>
      </c>
      <c r="F89" s="39" t="s">
        <v>291</v>
      </c>
      <c r="G89" s="22"/>
      <c r="H89" s="24"/>
      <c r="I89" s="2"/>
      <c r="J89" s="2"/>
      <c r="K89" s="2"/>
      <c r="L89" s="2"/>
      <c r="M89" s="2"/>
      <c r="N89" s="2"/>
      <c r="O89" s="2"/>
      <c r="P89" s="2"/>
      <c r="Q89" s="2"/>
      <c r="R89" s="2"/>
      <c r="S89" s="2"/>
      <c r="T89" s="2"/>
      <c r="U89" s="2"/>
      <c r="V89" s="2"/>
      <c r="W89" s="2"/>
      <c r="X89" s="2"/>
      <c r="Y89" s="2"/>
      <c r="Z89" s="2"/>
      <c r="AA89" s="2"/>
    </row>
    <row r="90" spans="1:27" s="35" customFormat="1" ht="25.5" x14ac:dyDescent="0.25">
      <c r="A90" s="23">
        <v>88</v>
      </c>
      <c r="B90" s="36" t="s">
        <v>293</v>
      </c>
      <c r="C90" s="36" t="s">
        <v>69</v>
      </c>
      <c r="D90" s="37" t="s">
        <v>295</v>
      </c>
      <c r="E90" s="38" t="s">
        <v>72</v>
      </c>
      <c r="F90" s="39" t="s">
        <v>294</v>
      </c>
      <c r="G90" s="22"/>
      <c r="H90" s="24"/>
      <c r="I90" s="2"/>
      <c r="J90" s="2"/>
      <c r="K90" s="2"/>
      <c r="L90" s="2"/>
      <c r="M90" s="2"/>
      <c r="N90" s="2"/>
      <c r="O90" s="2"/>
      <c r="P90" s="2"/>
      <c r="Q90" s="2"/>
      <c r="R90" s="2"/>
      <c r="S90" s="2"/>
      <c r="T90" s="2"/>
      <c r="U90" s="2"/>
      <c r="V90" s="2"/>
      <c r="W90" s="2"/>
      <c r="X90" s="2"/>
      <c r="Y90" s="2"/>
      <c r="Z90" s="2"/>
      <c r="AA90" s="2"/>
    </row>
    <row r="91" spans="1:27" s="35" customFormat="1" ht="25.5" customHeight="1" x14ac:dyDescent="0.25">
      <c r="A91" s="23">
        <v>89</v>
      </c>
      <c r="B91" s="36" t="s">
        <v>296</v>
      </c>
      <c r="C91" s="36" t="s">
        <v>69</v>
      </c>
      <c r="D91" s="37" t="s">
        <v>297</v>
      </c>
      <c r="E91" s="38" t="s">
        <v>72</v>
      </c>
      <c r="F91" s="39" t="s">
        <v>298</v>
      </c>
      <c r="G91" s="22"/>
      <c r="H91" s="24"/>
      <c r="I91" s="2"/>
      <c r="J91" s="2"/>
      <c r="K91" s="2"/>
      <c r="L91" s="2"/>
      <c r="M91" s="2"/>
      <c r="N91" s="2"/>
      <c r="O91" s="2"/>
      <c r="P91" s="2"/>
      <c r="Q91" s="2"/>
      <c r="R91" s="2"/>
      <c r="S91" s="2"/>
      <c r="T91" s="2"/>
      <c r="U91" s="2"/>
      <c r="V91" s="2"/>
      <c r="W91" s="2"/>
      <c r="X91" s="2"/>
      <c r="Y91" s="2"/>
      <c r="Z91" s="2"/>
      <c r="AA91" s="2"/>
    </row>
    <row r="92" spans="1:27" s="35" customFormat="1" ht="51" customHeight="1" x14ac:dyDescent="0.25">
      <c r="A92" s="23">
        <v>90</v>
      </c>
      <c r="B92" s="36" t="s">
        <v>299</v>
      </c>
      <c r="C92" s="36" t="s">
        <v>69</v>
      </c>
      <c r="D92" s="37" t="s">
        <v>283</v>
      </c>
      <c r="E92" s="38"/>
      <c r="F92" s="39" t="s">
        <v>300</v>
      </c>
      <c r="G92" s="22"/>
      <c r="H92" s="24"/>
      <c r="I92" s="2"/>
      <c r="J92" s="2"/>
      <c r="K92" s="2"/>
      <c r="L92" s="2"/>
      <c r="M92" s="2"/>
      <c r="N92" s="2"/>
      <c r="O92" s="2"/>
      <c r="P92" s="2"/>
      <c r="Q92" s="2"/>
      <c r="R92" s="2"/>
      <c r="S92" s="2"/>
      <c r="T92" s="2"/>
      <c r="U92" s="2"/>
      <c r="V92" s="2"/>
      <c r="W92" s="2"/>
      <c r="X92" s="2"/>
      <c r="Y92" s="2"/>
      <c r="Z92" s="2"/>
      <c r="AA92" s="2"/>
    </row>
    <row r="93" spans="1:27" s="35" customFormat="1" ht="60.75" customHeight="1" x14ac:dyDescent="0.25">
      <c r="A93" s="23">
        <v>91</v>
      </c>
      <c r="B93" s="36" t="s">
        <v>301</v>
      </c>
      <c r="C93" s="36" t="s">
        <v>69</v>
      </c>
      <c r="D93" s="37" t="s">
        <v>283</v>
      </c>
      <c r="E93" s="38"/>
      <c r="F93" s="39" t="s">
        <v>302</v>
      </c>
      <c r="G93" s="22"/>
      <c r="H93" s="24"/>
      <c r="I93" s="2"/>
      <c r="J93" s="2"/>
      <c r="K93" s="2"/>
      <c r="L93" s="2"/>
      <c r="M93" s="2"/>
      <c r="N93" s="2"/>
      <c r="O93" s="2"/>
      <c r="P93" s="2"/>
      <c r="Q93" s="2"/>
      <c r="R93" s="2"/>
      <c r="S93" s="2"/>
      <c r="T93" s="2"/>
      <c r="U93" s="2"/>
      <c r="V93" s="2"/>
      <c r="W93" s="2"/>
      <c r="X93" s="2"/>
      <c r="Y93" s="2"/>
      <c r="Z93" s="2"/>
      <c r="AA93" s="2"/>
    </row>
    <row r="94" spans="1:27" s="35" customFormat="1" ht="76.5" customHeight="1" x14ac:dyDescent="0.25">
      <c r="A94" s="23">
        <v>92</v>
      </c>
      <c r="B94" s="36" t="s">
        <v>303</v>
      </c>
      <c r="C94" s="36" t="s">
        <v>69</v>
      </c>
      <c r="D94" s="37" t="s">
        <v>304</v>
      </c>
      <c r="E94" s="38"/>
      <c r="F94" s="39" t="s">
        <v>305</v>
      </c>
      <c r="G94" s="22"/>
      <c r="H94" s="24"/>
      <c r="I94" s="2"/>
      <c r="J94" s="2"/>
      <c r="K94" s="2"/>
      <c r="L94" s="2"/>
      <c r="M94" s="2"/>
      <c r="N94" s="2"/>
      <c r="O94" s="2"/>
      <c r="P94" s="2"/>
      <c r="Q94" s="2"/>
      <c r="R94" s="2"/>
      <c r="S94" s="2"/>
      <c r="T94" s="2"/>
      <c r="U94" s="2"/>
      <c r="V94" s="2"/>
      <c r="W94" s="2"/>
      <c r="X94" s="2"/>
      <c r="Y94" s="2"/>
      <c r="Z94" s="2"/>
      <c r="AA94" s="2"/>
    </row>
    <row r="95" spans="1:27" s="35" customFormat="1" ht="51" customHeight="1" x14ac:dyDescent="0.25">
      <c r="A95" s="23">
        <v>93</v>
      </c>
      <c r="B95" s="36" t="s">
        <v>306</v>
      </c>
      <c r="C95" s="36" t="s">
        <v>69</v>
      </c>
      <c r="D95" s="37" t="s">
        <v>304</v>
      </c>
      <c r="E95" s="38"/>
      <c r="F95" s="39" t="s">
        <v>307</v>
      </c>
      <c r="G95" s="22"/>
      <c r="H95" s="24"/>
      <c r="I95" s="2"/>
      <c r="J95" s="2"/>
      <c r="K95" s="2"/>
      <c r="L95" s="2"/>
      <c r="M95" s="2"/>
      <c r="N95" s="2"/>
      <c r="O95" s="2"/>
      <c r="P95" s="2"/>
      <c r="Q95" s="2"/>
      <c r="R95" s="2"/>
      <c r="S95" s="2"/>
      <c r="T95" s="2"/>
      <c r="U95" s="2"/>
      <c r="V95" s="2"/>
      <c r="W95" s="2"/>
      <c r="X95" s="2"/>
      <c r="Y95" s="2"/>
      <c r="Z95" s="2"/>
      <c r="AA95" s="2"/>
    </row>
    <row r="96" spans="1:27" s="35" customFormat="1" ht="51" customHeight="1" x14ac:dyDescent="0.25">
      <c r="A96" s="23">
        <v>94</v>
      </c>
      <c r="B96" s="36" t="s">
        <v>308</v>
      </c>
      <c r="C96" s="36" t="s">
        <v>69</v>
      </c>
      <c r="D96" s="37" t="s">
        <v>304</v>
      </c>
      <c r="E96" s="38"/>
      <c r="F96" s="39" t="s">
        <v>309</v>
      </c>
      <c r="G96" s="22"/>
      <c r="H96" s="24"/>
      <c r="I96" s="2"/>
      <c r="J96" s="2"/>
      <c r="K96" s="2"/>
      <c r="L96" s="2"/>
      <c r="M96" s="2"/>
      <c r="N96" s="2"/>
      <c r="O96" s="2"/>
      <c r="P96" s="2"/>
      <c r="Q96" s="2"/>
      <c r="R96" s="2"/>
      <c r="S96" s="2"/>
      <c r="T96" s="2"/>
      <c r="U96" s="2"/>
      <c r="V96" s="2"/>
      <c r="W96" s="2"/>
      <c r="X96" s="2"/>
      <c r="Y96" s="2"/>
      <c r="Z96" s="2"/>
      <c r="AA96" s="2"/>
    </row>
    <row r="97" spans="1:27" s="35" customFormat="1" ht="165.75" customHeight="1" x14ac:dyDescent="0.25">
      <c r="A97" s="23">
        <v>95</v>
      </c>
      <c r="B97" s="36" t="s">
        <v>310</v>
      </c>
      <c r="C97" s="36" t="s">
        <v>69</v>
      </c>
      <c r="D97" s="37" t="s">
        <v>311</v>
      </c>
      <c r="E97" s="38" t="s">
        <v>72</v>
      </c>
      <c r="F97" s="39" t="s">
        <v>312</v>
      </c>
      <c r="G97" s="22"/>
      <c r="H97" s="24"/>
      <c r="I97" s="2"/>
      <c r="J97" s="2"/>
      <c r="K97" s="2"/>
      <c r="L97" s="2"/>
      <c r="M97" s="2"/>
      <c r="N97" s="2"/>
      <c r="O97" s="2"/>
      <c r="P97" s="2"/>
      <c r="Q97" s="2"/>
      <c r="R97" s="2"/>
      <c r="S97" s="2"/>
      <c r="T97" s="2"/>
      <c r="U97" s="2"/>
      <c r="V97" s="2"/>
      <c r="W97" s="2"/>
      <c r="X97" s="2"/>
      <c r="Y97" s="2"/>
      <c r="Z97" s="2"/>
      <c r="AA97" s="2"/>
    </row>
    <row r="98" spans="1:27" s="35" customFormat="1" ht="25.5" customHeight="1" x14ac:dyDescent="0.25">
      <c r="A98" s="23">
        <v>96</v>
      </c>
      <c r="B98" s="36" t="s">
        <v>313</v>
      </c>
      <c r="C98" s="36" t="s">
        <v>69</v>
      </c>
      <c r="D98" s="37" t="s">
        <v>314</v>
      </c>
      <c r="E98" s="38" t="s">
        <v>72</v>
      </c>
      <c r="F98" s="39" t="s">
        <v>315</v>
      </c>
      <c r="G98" s="22"/>
      <c r="H98" s="24"/>
      <c r="I98" s="2"/>
      <c r="J98" s="2"/>
      <c r="K98" s="2"/>
      <c r="L98" s="2"/>
      <c r="M98" s="2"/>
      <c r="N98" s="2"/>
      <c r="O98" s="2"/>
      <c r="P98" s="2"/>
      <c r="Q98" s="2"/>
      <c r="R98" s="2"/>
      <c r="S98" s="2"/>
      <c r="T98" s="2"/>
      <c r="U98" s="2"/>
      <c r="V98" s="2"/>
      <c r="W98" s="2"/>
      <c r="X98" s="2"/>
      <c r="Y98" s="2"/>
      <c r="Z98" s="2"/>
      <c r="AA98" s="2"/>
    </row>
    <row r="99" spans="1:27" s="35" customFormat="1" ht="63.75" customHeight="1" x14ac:dyDescent="0.25">
      <c r="A99" s="23">
        <v>97</v>
      </c>
      <c r="B99" s="36" t="s">
        <v>316</v>
      </c>
      <c r="C99" s="36" t="s">
        <v>69</v>
      </c>
      <c r="D99" s="37" t="s">
        <v>317</v>
      </c>
      <c r="E99" s="38" t="s">
        <v>72</v>
      </c>
      <c r="F99" s="39" t="s">
        <v>318</v>
      </c>
      <c r="G99" s="22"/>
      <c r="H99" s="24"/>
      <c r="I99" s="2"/>
      <c r="J99" s="2"/>
      <c r="K99" s="2"/>
      <c r="L99" s="2"/>
      <c r="M99" s="2"/>
      <c r="N99" s="2"/>
      <c r="O99" s="2"/>
      <c r="P99" s="2"/>
      <c r="Q99" s="2"/>
      <c r="R99" s="2"/>
      <c r="S99" s="2"/>
      <c r="T99" s="2"/>
      <c r="U99" s="2"/>
      <c r="V99" s="2"/>
      <c r="W99" s="2"/>
      <c r="X99" s="2"/>
      <c r="Y99" s="2"/>
      <c r="Z99" s="2"/>
      <c r="AA99" s="2"/>
    </row>
    <row r="100" spans="1:27" x14ac:dyDescent="0.25">
      <c r="B100" s="28"/>
      <c r="C100" s="28"/>
      <c r="D100" s="30"/>
      <c r="E100" s="27"/>
      <c r="F100" s="29"/>
    </row>
  </sheetData>
  <dataConsolidate link="1"/>
  <mergeCells count="2">
    <mergeCell ref="B1:C1"/>
    <mergeCell ref="D1:E1"/>
  </mergeCells>
  <dataValidations count="1">
    <dataValidation type="list" allowBlank="1" showInputMessage="1" showErrorMessage="1" errorTitle="No valido" error="Dato no válido" sqref="E1:E56 E58:E1048576" xr:uid="{00000000-0002-0000-0000-000000000000}">
      <formula1>$H$1:$H$2</formula1>
    </dataValidation>
  </dataValidations>
  <printOptions horizontalCentered="1" gridLines="1"/>
  <pageMargins left="0.19685039370078741" right="0.15748031496062992" top="0.31496062992125984" bottom="0.19685039370078741" header="0.31496062992125984" footer="0.31496062992125984"/>
  <pageSetup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D10"/>
  <sheetViews>
    <sheetView workbookViewId="0">
      <selection activeCell="E14" sqref="E14"/>
    </sheetView>
  </sheetViews>
  <sheetFormatPr baseColWidth="10" defaultRowHeight="15" x14ac:dyDescent="0.25"/>
  <cols>
    <col min="3" max="3" width="16.140625" bestFit="1" customWidth="1"/>
  </cols>
  <sheetData>
    <row r="1" spans="1:4" ht="15.75" thickBot="1" x14ac:dyDescent="0.3"/>
    <row r="2" spans="1:4" ht="15.75" thickTop="1" x14ac:dyDescent="0.25">
      <c r="A2" s="11"/>
      <c r="B2" s="12" t="s">
        <v>60</v>
      </c>
      <c r="C2" s="12" t="s">
        <v>61</v>
      </c>
      <c r="D2" s="13" t="s">
        <v>62</v>
      </c>
    </row>
    <row r="3" spans="1:4" x14ac:dyDescent="0.25">
      <c r="A3" s="14" t="s">
        <v>63</v>
      </c>
      <c r="B3" s="15">
        <v>1675</v>
      </c>
      <c r="C3" s="15">
        <v>134</v>
      </c>
      <c r="D3" s="16"/>
    </row>
    <row r="4" spans="1:4" x14ac:dyDescent="0.25">
      <c r="A4" s="14" t="s">
        <v>64</v>
      </c>
      <c r="B4" s="15">
        <v>1499</v>
      </c>
      <c r="C4" s="15">
        <v>120</v>
      </c>
      <c r="D4" s="16"/>
    </row>
    <row r="5" spans="1:4" x14ac:dyDescent="0.25">
      <c r="A5" s="14" t="s">
        <v>65</v>
      </c>
      <c r="B5" s="15">
        <v>1326</v>
      </c>
      <c r="C5" s="15">
        <v>100</v>
      </c>
      <c r="D5" s="16"/>
    </row>
    <row r="6" spans="1:4" x14ac:dyDescent="0.25">
      <c r="A6" s="14" t="s">
        <v>66</v>
      </c>
      <c r="B6" s="15">
        <v>1411</v>
      </c>
      <c r="C6" s="15">
        <v>91</v>
      </c>
      <c r="D6" s="16"/>
    </row>
    <row r="7" spans="1:4" x14ac:dyDescent="0.25">
      <c r="A7" s="14" t="s">
        <v>67</v>
      </c>
      <c r="B7" s="15">
        <v>1230</v>
      </c>
      <c r="C7" s="15">
        <v>77</v>
      </c>
      <c r="D7" s="16"/>
    </row>
    <row r="8" spans="1:4" ht="15.75" thickBot="1" x14ac:dyDescent="0.3">
      <c r="A8" s="17" t="s">
        <v>68</v>
      </c>
      <c r="B8" s="18">
        <v>838</v>
      </c>
      <c r="C8" s="18">
        <v>110</v>
      </c>
      <c r="D8" s="19"/>
    </row>
    <row r="9" spans="1:4" ht="16.5" thickTop="1" thickBot="1" x14ac:dyDescent="0.3">
      <c r="A9" s="10" t="s">
        <v>62</v>
      </c>
      <c r="B9" s="9">
        <f>SUM(B3:B8)</f>
        <v>7979</v>
      </c>
      <c r="C9" s="9">
        <f>SUM(C3:C8)</f>
        <v>632</v>
      </c>
      <c r="D9" s="9">
        <f>B9/C9</f>
        <v>12.625</v>
      </c>
    </row>
    <row r="10" spans="1:4"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L22"/>
  <sheetViews>
    <sheetView workbookViewId="0">
      <selection activeCell="AD17" sqref="AD17"/>
    </sheetView>
  </sheetViews>
  <sheetFormatPr baseColWidth="10" defaultRowHeight="15" x14ac:dyDescent="0.25"/>
  <cols>
    <col min="1" max="1" width="11" customWidth="1"/>
    <col min="2" max="2" width="10.85546875" customWidth="1"/>
  </cols>
  <sheetData>
    <row r="1" spans="1:12" s="3" customFormat="1" x14ac:dyDescent="0.25">
      <c r="A1" s="47" t="s">
        <v>30</v>
      </c>
      <c r="B1" s="47"/>
      <c r="C1" s="47"/>
      <c r="D1" s="47"/>
      <c r="E1" s="47"/>
      <c r="F1" s="47"/>
      <c r="G1" s="47"/>
      <c r="H1" s="47"/>
      <c r="I1" s="47"/>
      <c r="J1" s="47"/>
      <c r="K1" s="47"/>
      <c r="L1" s="47"/>
    </row>
    <row r="2" spans="1:12" s="3" customFormat="1" x14ac:dyDescent="0.25">
      <c r="A2" s="3" t="s">
        <v>37</v>
      </c>
      <c r="B2" s="3" t="s">
        <v>29</v>
      </c>
      <c r="C2" s="3" t="s">
        <v>3</v>
      </c>
      <c r="D2" s="3" t="s">
        <v>20</v>
      </c>
      <c r="E2" s="3" t="s">
        <v>23</v>
      </c>
      <c r="F2" s="3" t="s">
        <v>1</v>
      </c>
      <c r="G2" s="3" t="s">
        <v>58</v>
      </c>
      <c r="H2" s="6" t="s">
        <v>16</v>
      </c>
      <c r="I2" s="3" t="s">
        <v>19</v>
      </c>
      <c r="J2" s="3" t="s">
        <v>57</v>
      </c>
      <c r="K2" s="3" t="s">
        <v>4</v>
      </c>
      <c r="L2" s="3" t="s">
        <v>30</v>
      </c>
    </row>
    <row r="3" spans="1:12" s="6" customFormat="1" x14ac:dyDescent="0.25">
      <c r="A3" s="6" t="e">
        <f>COUNTIFS(IP!#REF!,"*SP*",IP!#REF!,"&gt;=01/03/2014",IP!#REF!,"&lt;=31/03/2014")</f>
        <v>#REF!</v>
      </c>
      <c r="B3" s="6" t="e">
        <f>COUNTIFS(IP!#REF!,"*SETEC*",IP!#REF!,"&gt;=01/03/2014",IP!#REF!,"&lt;=31/03/2014")</f>
        <v>#REF!</v>
      </c>
      <c r="C3" s="6" t="e">
        <f>COUNTIFS(IP!#REF!,"*UTAIPPE*",IP!#REF!,"&gt;=01/03/2014",IP!#REF!,"&lt;=31/03/2014")</f>
        <v>#REF!</v>
      </c>
      <c r="D3" s="6" t="e">
        <f>COUNTIFS(IP!#REF!,"*VOCERO*",IP!#REF!,"&gt;=01/03/2014",IP!#REF!,"&lt;=31/03/2014")</f>
        <v>#REF!</v>
      </c>
      <c r="E3" s="6" t="e">
        <f>COUNTIFS(IP!#REF!,"*OM*",IP!#REF!,"&gt;=01/03/2014",IP!#REF!,"&lt;=31/03/2014")</f>
        <v>#REF!</v>
      </c>
      <c r="F3" s="6" t="e">
        <f>COUNTIFS(IP!#REF!,"*PGJ*",IP!#REF!,"&gt;=01/03/2014",IP!#REF!,"&lt;=31/03/2014")</f>
        <v>#REF!</v>
      </c>
      <c r="G3" s="6" t="e">
        <f>COUNTIFS(IP!#REF!,"*SEDARU*",IP!#REF!,"&gt;=01/03/2014",IP!#REF!,"&lt;=31/03/2014")</f>
        <v>#REF!</v>
      </c>
      <c r="H3" s="6" t="e">
        <f>COUNTIFS(IP!#REF!,"*STyPS*",IP!#REF!,"&gt;=01/03/2014",IP!#REF!,"&lt;=31/03/2014")</f>
        <v>#REF!</v>
      </c>
      <c r="I3" s="6" t="e">
        <f>COUNTIFS(IP!#REF!,"*SEDE*",IP!#REF!,"&gt;=01/03/2014",IP!#REF!,"&lt;=31/03/2014")</f>
        <v>#REF!</v>
      </c>
      <c r="J3" s="6" t="e">
        <f>COUNTIFS(IP!#REF!,"*SEYC*",IP!#REF!,"&gt;=01/03/2014",IP!#REF!,"&lt;=31/03/2014")</f>
        <v>#REF!</v>
      </c>
      <c r="K3" s="6" t="e">
        <f>COUNTIFS(IP!#REF!,"*SEGOB*",IP!#REF!,"&gt;=01/03/2014",IP!#REF!,"&lt;=31/03/2014")</f>
        <v>#REF!</v>
      </c>
      <c r="L3" s="6" t="e">
        <f>COUNTIFS(IP!#REF!,"*DEPENDENCIAS*",IP!#REF!,"&gt;=01/03/2014",IP!#REF!,"&lt;=31/03/2014")</f>
        <v>#REF!</v>
      </c>
    </row>
    <row r="4" spans="1:12" s="6" customFormat="1" x14ac:dyDescent="0.25"/>
    <row r="5" spans="1:12" s="6" customFormat="1" x14ac:dyDescent="0.25">
      <c r="A5" s="6" t="s">
        <v>54</v>
      </c>
      <c r="B5" s="6" t="s">
        <v>12</v>
      </c>
      <c r="C5" s="6" t="s">
        <v>52</v>
      </c>
      <c r="D5" s="6" t="s">
        <v>0</v>
      </c>
      <c r="E5" s="6" t="s">
        <v>10</v>
      </c>
      <c r="F5" s="6" t="s">
        <v>26</v>
      </c>
      <c r="G5" s="6" t="s">
        <v>27</v>
      </c>
      <c r="H5" s="6" t="s">
        <v>53</v>
      </c>
      <c r="I5" s="6" t="s">
        <v>56</v>
      </c>
      <c r="J5" s="6" t="s">
        <v>27</v>
      </c>
      <c r="K5" s="6" t="s">
        <v>55</v>
      </c>
    </row>
    <row r="6" spans="1:12" s="6" customFormat="1" x14ac:dyDescent="0.25">
      <c r="A6" s="6" t="e">
        <f>COUNTIFS(IP!#REF!,"*SEFIPLAN*",IP!#REF!,"&gt;=01/03/2014",IP!#REF!,"&lt;=31/03/2014")</f>
        <v>#REF!</v>
      </c>
      <c r="B6" s="6" t="e">
        <f>COUNTIFS(IP!#REF!,"*SINTRA*",IP!#REF!,"&gt;=01/03/2014",IP!#REF!,"&lt;=31/03/2014")</f>
        <v>#REF!</v>
      </c>
      <c r="C6" s="6" t="e">
        <f>COUNTIFS(IP!#REF!,"*SGP*",IP!#REF!,"&gt;=01/03/2014",IP!#REF!,"&lt;=31/03/2014")</f>
        <v>#REF!</v>
      </c>
      <c r="D6" s="6" t="e">
        <f>COUNTIFS(IP!#REF!,"*SESA*",IP!#REF!,"&gt;=01/03/2014",IP!#REF!,"&lt;=31/03/2014")</f>
        <v>#REF!</v>
      </c>
      <c r="E6" s="6" t="e">
        <f>COUNTIFS(IP!#REF!,"*SSP*",IP!#REF!,"&gt;=01/03/2014",IP!#REF!,"&lt;=31/03/2014")</f>
        <v>#REF!</v>
      </c>
      <c r="F6" s="6" t="e">
        <f>COUNTIFS(IP!#REF!,"*SEDU*",IP!#REF!,"&gt;=01/03/2014",IP!#REF!,"&lt;=31/03/2014")</f>
        <v>#REF!</v>
      </c>
      <c r="G6" s="6" t="e">
        <f>COUNTIFS(IP!#REF!,"*SEMA*",IP!#REF!,"&gt;=01/03/2014",IP!#REF!,"&lt;=31/03/2014")</f>
        <v>#REF!</v>
      </c>
      <c r="H6" s="6" t="e">
        <f>COUNTIFS(IP!#REF!,"*SEDESI*",IP!#REF!,"&gt;=01/03/2014",IP!#REF!,"&lt;=31/03/2014")</f>
        <v>#REF!</v>
      </c>
      <c r="I6" s="6" t="e">
        <f>COUNTIFS(IP!#REF!,"*SEDETUR*",IP!#REF!,"&gt;=01/03/2014",IP!#REF!,"&lt;=31/03/2014")</f>
        <v>#REF!</v>
      </c>
      <c r="J6" s="6" t="e">
        <f>COUNTIFS(IP!#REF!,"*SEMA*",IP!#REF!,"&gt;=01/03/2014",IP!#REF!,"&lt;=31/03/2014")</f>
        <v>#REF!</v>
      </c>
      <c r="K6" s="6" t="e">
        <f>COUNTIFS(IP!#REF!,"*SEDUVI*",IP!#REF!,"&gt;=01/03/2014",IP!#REF!,"&lt;=31/03/2014")</f>
        <v>#REF!</v>
      </c>
    </row>
    <row r="7" spans="1:12" s="6" customFormat="1" x14ac:dyDescent="0.25"/>
    <row r="8" spans="1:12" s="3" customFormat="1" x14ac:dyDescent="0.25"/>
    <row r="9" spans="1:12" s="3" customFormat="1" x14ac:dyDescent="0.25">
      <c r="A9" s="47" t="s">
        <v>8</v>
      </c>
      <c r="B9" s="47"/>
      <c r="C9" s="47"/>
      <c r="D9" s="47"/>
      <c r="E9" s="47"/>
      <c r="F9" s="47"/>
      <c r="G9" s="47"/>
      <c r="H9" s="47"/>
      <c r="I9" s="47"/>
      <c r="J9" s="47"/>
      <c r="K9" s="47"/>
      <c r="L9" s="47"/>
    </row>
    <row r="10" spans="1:12" s="3" customFormat="1" x14ac:dyDescent="0.25">
      <c r="A10" s="3" t="s">
        <v>21</v>
      </c>
      <c r="B10" s="3" t="s">
        <v>31</v>
      </c>
      <c r="C10" s="3" t="s">
        <v>22</v>
      </c>
      <c r="D10" s="3" t="s">
        <v>17</v>
      </c>
      <c r="E10" s="3" t="s">
        <v>9</v>
      </c>
      <c r="F10" s="3" t="s">
        <v>35</v>
      </c>
      <c r="G10" s="3" t="s">
        <v>32</v>
      </c>
      <c r="H10" s="3" t="s">
        <v>33</v>
      </c>
      <c r="I10" s="6" t="s">
        <v>6</v>
      </c>
      <c r="J10" s="6" t="s">
        <v>25</v>
      </c>
      <c r="K10" s="6" t="s">
        <v>34</v>
      </c>
      <c r="L10" s="6" t="s">
        <v>7</v>
      </c>
    </row>
    <row r="11" spans="1:12" s="3" customFormat="1" x14ac:dyDescent="0.25">
      <c r="A11" s="6" t="e">
        <f>COUNTIFS(IP!#REF!,"*APIQROO*",IP!#REF!,"&gt;=01/03/2014",IP!#REF!,"&lt;=31/03/2014")</f>
        <v>#REF!</v>
      </c>
      <c r="B11" s="6" t="e">
        <f>COUNTIFS(IP!#REF!,"*EVA*",IP!#REF!,"&gt;=01/03/2014",IP!#REF!,"&lt;=31/03/2014")</f>
        <v>#REF!</v>
      </c>
      <c r="C11" s="6" t="e">
        <f>COUNTIFS(IP!#REF!,"*COBAQROO*",IP!#REF!,"&gt;=01/03/2014",IP!#REF!,"&lt;=31/03/2014")</f>
        <v>#REF!</v>
      </c>
      <c r="D11" s="6" t="e">
        <f>COUNTIFS(IP!#REF!,"*CONALEP*",IP!#REF!,"&gt;=01/03/2014",IP!#REF!,"&lt;=31/03/2014")</f>
        <v>#REF!</v>
      </c>
      <c r="E11" s="6" t="e">
        <f>COUNTIFS(IP!#REF!,"*CAPA*",IP!#REF!,"&gt;=01/03/2014",IP!#REF!,"&lt;=31/03/2014")</f>
        <v>#REF!</v>
      </c>
      <c r="F11" s="6" t="e">
        <f>COUNTIFS(IP!#REF!,"*CQCYT*",IP!#REF!,"&gt;=01/03/2014",IP!#REF!,"&lt;=31/03/2014")</f>
        <v>#REF!</v>
      </c>
      <c r="G11" s="6" t="e">
        <f>COUNTIFS(IP!#REF!,"*ICAT*",IP!#REF!,"&gt;=01/03/2014",IP!#REF!,"&lt;=31/03/2014")</f>
        <v>#REF!</v>
      </c>
      <c r="H11" s="6" t="e">
        <f>COUNTIFS(IP!#REF!,"*ICEEQROO*",IP!#REF!,"&gt;=01/03/2014",IP!#REF!,"&lt;=31/03/2014")</f>
        <v>#REF!</v>
      </c>
      <c r="I11" s="6" t="e">
        <f>COUNTIFS(IP!#REF!,"*IPAE*",IP!#REF!,"&gt;=01/03/2014",IP!#REF!,"&lt;=31/03/2014")</f>
        <v>#REF!</v>
      </c>
      <c r="J11" s="6" t="e">
        <f>COUNTIFS(IP!#REF!,"*IQM*",IP!#REF!,"&gt;=01/03/2014",IP!#REF!,"&lt;=31/03/2014")</f>
        <v>#REF!</v>
      </c>
      <c r="K11" s="6" t="e">
        <f>COUNTIFS(IP!#REF!,"*ITSFCP*",IP!#REF!,"&gt;=01/03/2014",IP!#REF!,"&lt;=31/03/2014")</f>
        <v>#REF!</v>
      </c>
      <c r="L11" s="6" t="e">
        <f>COUNTIFS(IP!#REF!,"*LOS SEQ*",IP!#REF!,"&gt;=01/03/2014",IP!#REF!,"&lt;=31/03/2014")</f>
        <v>#REF!</v>
      </c>
    </row>
    <row r="12" spans="1:12" s="3" customFormat="1" x14ac:dyDescent="0.25">
      <c r="A12" s="6"/>
      <c r="B12" s="6"/>
      <c r="C12" s="6"/>
      <c r="D12" s="6"/>
      <c r="E12" s="6"/>
      <c r="F12" s="6"/>
      <c r="G12" s="6"/>
      <c r="H12" s="6"/>
      <c r="I12" s="6"/>
      <c r="J12" s="6"/>
      <c r="K12" s="6"/>
      <c r="L12" s="6"/>
    </row>
    <row r="13" spans="1:12" s="3" customFormat="1" x14ac:dyDescent="0.25">
      <c r="A13" s="6" t="s">
        <v>59</v>
      </c>
      <c r="B13" s="6" t="s">
        <v>5</v>
      </c>
      <c r="C13" s="6" t="s">
        <v>13</v>
      </c>
      <c r="D13" s="6" t="s">
        <v>2</v>
      </c>
      <c r="E13" s="6" t="s">
        <v>11</v>
      </c>
      <c r="F13" s="6" t="s">
        <v>24</v>
      </c>
      <c r="G13" s="6" t="s">
        <v>14</v>
      </c>
      <c r="H13" s="6" t="s">
        <v>28</v>
      </c>
      <c r="I13" s="6" t="s">
        <v>15</v>
      </c>
      <c r="J13" s="6" t="s">
        <v>36</v>
      </c>
      <c r="K13" s="6" t="s">
        <v>48</v>
      </c>
      <c r="L13" s="6" t="s">
        <v>38</v>
      </c>
    </row>
    <row r="14" spans="1:12" s="3" customFormat="1" x14ac:dyDescent="0.25">
      <c r="A14" s="6" t="e">
        <f>COUNTIFS(IP!#REF!,"*IFEQROO*",IP!#REF!,"&gt;=01/03/2014",IP!#REF!,"&lt;=31/03/2014")</f>
        <v>#REF!</v>
      </c>
      <c r="B14" s="6" t="e">
        <f>COUNTIFS(IP!#REF!,"*LOS SESA*",IP!#REF!,"&gt;=01/03/2014",IP!#REF!,"&lt;=31/03/2014")</f>
        <v>#REF!</v>
      </c>
      <c r="C14" s="6" t="e">
        <f>COUNTIFS(IP!#REF!,"*DIF*",IP!#REF!,"&gt;=01/03/2014",IP!#REF!,"&lt;=31/03/2014")</f>
        <v>#REF!</v>
      </c>
      <c r="D14" s="6" t="e">
        <f>COUNTIFS(IP!#REF!,"*INIRA*",IP!#REF!,"&gt;=01/03/2014",IP!#REF!,"&lt;=31/03/2014")</f>
        <v>#REF!</v>
      </c>
      <c r="E14" s="6" t="e">
        <f>COUNTIFS(IP!#REF!,"*SQCS*",IP!#REF!,"&gt;=01/03/2014",IP!#REF!,"&lt;=31/03/2014")</f>
        <v>#REF!</v>
      </c>
      <c r="F14" s="6" t="e">
        <f>COUNTIFS(IP!#REF!,"*UQROO*",IP!#REF!,"&gt;=01/03/2014",IP!#REF!,"&lt;=31/03/2014")</f>
        <v>#REF!</v>
      </c>
      <c r="G14" s="6" t="e">
        <f>COUNTIFS(IP!#REF!,"*UC*",IP!#REF!,"&gt;=01/03/2014",IP!#REF!,"&lt;=31/03/2014")</f>
        <v>#REF!</v>
      </c>
      <c r="H14" s="6" t="e">
        <f>COUNTIFS(IP!#REF!,"*UTC*",IP!#REF!,"&gt;=01/03/2014",IP!#REF!,"&lt;=31/03/2014")</f>
        <v>#REF!</v>
      </c>
      <c r="I14" s="6" t="e">
        <f>COUNTIFS(IP!#REF!,"*COJUDEQ*",IP!#REF!,"&gt;=01/03/2014",IP!#REF!,"&lt;=31/03/2014")</f>
        <v>#REF!</v>
      </c>
      <c r="J14" s="6" t="e">
        <f>COUNTIFS(IP!#REF!,"*IDEFIN*",IP!#REF!,"&gt;=01/03/2014",IP!#REF!,"&lt;=31/03/2014")</f>
        <v>#REF!</v>
      </c>
      <c r="K14" s="6" t="e">
        <f>COUNTIFS(IP!#REF!,"*HIDROPONIA*",IP!#REF!,"&gt;=01/03/2014",IP!#REF!,"&lt;=31/03/2014")</f>
        <v>#REF!</v>
      </c>
      <c r="L14" s="6" t="e">
        <f>COUNTIFS(IP!#REF!,"*VIP*",IP!#REF!,"&gt;=01/03/2014",IP!#REF!,"&lt;=31/03/2014")</f>
        <v>#REF!</v>
      </c>
    </row>
    <row r="15" spans="1:12" s="3" customFormat="1" x14ac:dyDescent="0.25">
      <c r="A15" s="6"/>
      <c r="B15" s="6"/>
      <c r="C15" s="6"/>
      <c r="D15" s="6"/>
      <c r="E15" s="6"/>
      <c r="F15" s="6"/>
      <c r="G15" s="6"/>
      <c r="H15" s="6"/>
      <c r="I15" s="6"/>
      <c r="J15" s="6"/>
      <c r="K15" s="6"/>
      <c r="L15" s="6"/>
    </row>
    <row r="16" spans="1:12" s="3" customFormat="1" x14ac:dyDescent="0.25">
      <c r="A16" s="6" t="s">
        <v>39</v>
      </c>
      <c r="B16" s="6" t="s">
        <v>47</v>
      </c>
      <c r="C16" s="6" t="s">
        <v>41</v>
      </c>
      <c r="D16" s="6" t="s">
        <v>42</v>
      </c>
      <c r="E16" s="6" t="s">
        <v>43</v>
      </c>
      <c r="F16" s="3" t="s">
        <v>44</v>
      </c>
      <c r="G16" s="3" t="s">
        <v>45</v>
      </c>
      <c r="H16" s="3" t="s">
        <v>51</v>
      </c>
      <c r="I16" s="3" t="s">
        <v>46</v>
      </c>
      <c r="J16" s="3" t="s">
        <v>8</v>
      </c>
      <c r="K16" s="3" t="s">
        <v>49</v>
      </c>
      <c r="L16" s="3" t="s">
        <v>50</v>
      </c>
    </row>
    <row r="17" spans="1:12" s="3" customFormat="1" x14ac:dyDescent="0.25">
      <c r="A17" s="6" t="e">
        <f>COUNTIFS(IP!#REF!,"*CECYTE*",IP!#REF!,"&gt;=01/03/2014",IP!#REF!,"&lt;=31/03/2014")</f>
        <v>#REF!</v>
      </c>
      <c r="B17" s="6" t="e">
        <f>COUNTIFS(IP!#REF!,"*PPA*",IP!#REF!,"&gt;=01/03/2014",IP!#REF!,"&lt;=31/03/2014")</f>
        <v>#REF!</v>
      </c>
      <c r="C17" s="6" t="e">
        <f>COUNTIFS(IP!#REF!,"*FPTS*",IP!#REF!,"&gt;=01/03/2014",IP!#REF!,"&lt;=31/03/2014")</f>
        <v>#REF!</v>
      </c>
      <c r="D17" s="6" t="e">
        <f>COUNTIFS(IP!#REF!,"*OVC*",IP!#REF!,"&gt;=01/03/2014",IP!#REF!,"&lt;=31/03/2014")</f>
        <v>#REF!</v>
      </c>
      <c r="E17" s="6" t="e">
        <f>COUNTIFS(IP!#REF!,"*FPTOPB*",IP!#REF!,"&gt;=01/03/2014",IP!#REF!,"&lt;=31/03/2014")</f>
        <v>#REF!</v>
      </c>
      <c r="F17" s="6" t="e">
        <f>COUNTIFS(IP!#REF!,"*UTCH*",IP!#REF!,"&gt;=01/03/2014",IP!#REF!,"&lt;=31/03/2014")</f>
        <v>#REF!</v>
      </c>
      <c r="G17" s="6" t="e">
        <f>COUNTIFS(IP!#REF!,"*UTRM*",IP!#REF!,"&gt;=01/03/2014",IP!#REF!,"&lt;=31/03/2014")</f>
        <v>#REF!</v>
      </c>
      <c r="H17" s="6" t="e">
        <f>COUNTIFS(IP!#REF!,"*UIMQROO*",IP!#REF!,"&gt;=01/03/2014",IP!#REF!,"&lt;=31/03/2014")</f>
        <v>#REF!</v>
      </c>
      <c r="I17" s="6" t="e">
        <f>COUNTIFS(IP!#REF!,"*UPQROO*",IP!#REF!,"&gt;=01/03/2014",IP!#REF!,"&lt;=31/03/2014")</f>
        <v>#REF!</v>
      </c>
      <c r="J17" s="6" t="e">
        <f>COUNTIFS(IP!#REF!,"*ENTIDADES*",IP!#REF!,"&gt;=01/03/2014",IP!#REF!,"&lt;=31/03/2014")</f>
        <v>#REF!</v>
      </c>
      <c r="K17" s="6" t="e">
        <f>COUNTIFS(IP!#REF!,"*CJ*",IP!#REF!,"&gt;=01/03/2014",IP!#REF!,"&lt;=31/03/2014")</f>
        <v>#REF!</v>
      </c>
      <c r="L17" s="6" t="e">
        <f>COUNTIFS(IP!#REF!,"*UPB*",IP!#REF!,"&gt;=01/03/2014",IP!#REF!,"&lt;=31/03/2014")</f>
        <v>#REF!</v>
      </c>
    </row>
    <row r="18" spans="1:12" x14ac:dyDescent="0.25">
      <c r="I18" s="4"/>
      <c r="J18" s="4"/>
    </row>
    <row r="19" spans="1:12" x14ac:dyDescent="0.25">
      <c r="C19" s="3"/>
      <c r="F19" s="3"/>
      <c r="J19" s="3"/>
      <c r="K19" s="3"/>
    </row>
    <row r="20" spans="1:12" x14ac:dyDescent="0.25">
      <c r="C20" s="6"/>
      <c r="D20" s="3"/>
      <c r="E20" s="3"/>
      <c r="F20" s="3"/>
      <c r="G20" s="3"/>
      <c r="H20" s="3"/>
      <c r="I20" s="3"/>
      <c r="J20" s="3"/>
      <c r="K20" s="3"/>
    </row>
    <row r="21" spans="1:12" x14ac:dyDescent="0.25">
      <c r="E21" s="5"/>
      <c r="F21" s="5"/>
      <c r="I21" s="7"/>
      <c r="J21" s="7"/>
    </row>
    <row r="22" spans="1:12" x14ac:dyDescent="0.25">
      <c r="F22" s="4"/>
      <c r="G22" s="4"/>
    </row>
  </sheetData>
  <mergeCells count="2">
    <mergeCell ref="A9:L9"/>
    <mergeCell ref="A1:L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activeCell="C8" sqref="C8:C24"/>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IP</vt:lpstr>
      <vt:lpstr>Hoja1</vt:lpstr>
      <vt:lpstr>D Req</vt:lpstr>
      <vt:lpstr>Hoja2</vt:lpstr>
      <vt:lpstr>IP!Área_de_impresión</vt:lpstr>
      <vt:lpstr>'D Req'!fecha1</vt:lpstr>
      <vt:lpstr>'D Req'!fecha2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Edgar Araos</cp:lastModifiedBy>
  <cp:lastPrinted>2020-02-05T20:58:40Z</cp:lastPrinted>
  <dcterms:created xsi:type="dcterms:W3CDTF">2010-05-13T21:34:32Z</dcterms:created>
  <dcterms:modified xsi:type="dcterms:W3CDTF">2020-02-05T20:58:51Z</dcterms:modified>
</cp:coreProperties>
</file>